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hidePivotFieldList="1"/>
  <bookViews>
    <workbookView xWindow="120" yWindow="540" windowWidth="12660" windowHeight="6900" tabRatio="917" activeTab="0"/>
  </bookViews>
  <sheets>
    <sheet name="Материальная помощь,поступления" sheetId="1" r:id="rId1"/>
    <sheet name="Расходы" sheetId="2" r:id="rId2"/>
    <sheet name="Нематериальная помощь" sheetId="3" r:id="rId3"/>
    <sheet name="Справочная информация" sheetId="4" r:id="rId4"/>
    <sheet name="Свод"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1" hidden="1">'Расходы'!$B$2:$L$2</definedName>
    <definedName name="buttion1">"CommandButton1"</definedName>
    <definedName name="Excel_BuiltIn__FilterDatabase_21">#REF!</definedName>
    <definedName name="Excel_BuiltIn__FilterDatabase_22">#REF!</definedName>
    <definedName name="Excel_BuiltIn__FilterDatabase_25">#REF!</definedName>
    <definedName name="Excel_BuiltIn__FilterDatabase_5">#REF!</definedName>
    <definedName name="Excel_BuiltIn__FilterDatabase_7">#REF!</definedName>
    <definedName name="Excel_BuiltIn_Criteria_4">'[5]Закуп'!$V:$V</definedName>
    <definedName name="STEPS_PER_YEAR">'[2]Данные'!$A$11</definedName>
    <definedName name="STEPS_PER_YEAR_16">'[6]Данные'!$A$11</definedName>
    <definedName name="STEPS_PER_YEAR_17">'[6]Данные'!$A$11</definedName>
    <definedName name="TOTAL_ASSETS">#REF!</definedName>
    <definedName name="TOTAL_ASSETS_16">#REF!</definedName>
    <definedName name="TOTAL_ASSETS_17">#REF!</definedName>
    <definedName name="административ">#REF!</definedName>
    <definedName name="и">'[7]Расходы'!#REF!</definedName>
    <definedName name="КОД1">'[1]Поступление'!#REF!</definedName>
    <definedName name="CRITERIA" localSheetId="1">'Расходы'!#REF!</definedName>
    <definedName name="Назначение">'Материальная помощь,поступления'!#REF!</definedName>
    <definedName name="Нефтебаза">'[1]Поступления'!#REF!</definedName>
    <definedName name="НОМЕР">OFFSET('[1]Наим. товаров'!$C$2,0,0,COUNTA('[1]Наим. товаров'!$C$2:$C$29),1)</definedName>
    <definedName name="_xlnm.Print_Area" localSheetId="2">'Нематериальная помощь'!$B$1:$F$566</definedName>
    <definedName name="Партия">#REF!</definedName>
    <definedName name="Партия№">OFFSET('[1]Наим. товаров'!#REF!,0,0,COUNTA('[1]Наим. товаров'!#REF!),1)</definedName>
    <definedName name="пост">'[1]Расходы'!#REF!</definedName>
    <definedName name="Поставка">#REF!</definedName>
    <definedName name="постоянные">'[1]Расходы'!#REF!</definedName>
    <definedName name="СУВЕНИРЫ">OFFSET('[1]Наим. товаров'!$A$2,0,0,COUNTA('[1]Наим. товаров'!$A$2:$A$200),1)</definedName>
    <definedName name="Топливо">'[1]Поступления'!#REF!</definedName>
  </definedNames>
  <calcPr fullCalcOnLoad="1"/>
</workbook>
</file>

<file path=xl/sharedStrings.xml><?xml version="1.0" encoding="utf-8"?>
<sst xmlns="http://schemas.openxmlformats.org/spreadsheetml/2006/main" count="7390" uniqueCount="2226">
  <si>
    <t>занесены в Свод
 под др. датой;
комменты</t>
  </si>
  <si>
    <t>Благотворители</t>
  </si>
  <si>
    <t>СберКарта</t>
  </si>
  <si>
    <t>Касса</t>
  </si>
  <si>
    <t>Р/с БинБанк</t>
  </si>
  <si>
    <t>Яндекс-Кошелек</t>
  </si>
  <si>
    <t>Расходы</t>
  </si>
  <si>
    <t>Дата</t>
  </si>
  <si>
    <t>Назначение</t>
  </si>
  <si>
    <t>Дата 
помощи</t>
  </si>
  <si>
    <t>Благотворитель</t>
  </si>
  <si>
    <t>Пожертвовано</t>
  </si>
  <si>
    <t>Статья/назначение</t>
  </si>
  <si>
    <t>Номер статьи в Финансовом Своде</t>
  </si>
  <si>
    <t>Название статьи</t>
  </si>
  <si>
    <t>Расшифровка статьи</t>
  </si>
  <si>
    <t>Расходные материалы</t>
  </si>
  <si>
    <t>Картриджи, ремонт оргтехники для подготовки к занятиям с детьми и т.д.</t>
  </si>
  <si>
    <t>Назначения денежных поступлений, расходов и нематериальной помощи для "Верю в чудо"</t>
  </si>
  <si>
    <t>Банковские расходы</t>
  </si>
  <si>
    <t>Комиссии за электронные платежи по расчетному счету, оплата услуг СберКарты</t>
  </si>
  <si>
    <t>Поддержание созданных ВВЧ Игровых комнат и уличных площадок</t>
  </si>
  <si>
    <t>Мелкий текущий ремонт при необходимости, замена старых игрушек новыми, обновление росписи, ремонт мебели и т.д.</t>
  </si>
  <si>
    <t xml:space="preserve">Связь, интернет </t>
  </si>
  <si>
    <t>Почтовые расходы</t>
  </si>
  <si>
    <t>Отправка писем с документами для поставщиков услуг в другие города, отправка поздравительных открыток и подарков детям в муниципалитеты области, оплата расходов за передачи анализов и лекарств для детей ДОБ</t>
  </si>
  <si>
    <t>Повышение компетенций волонтёров ВВЧ</t>
  </si>
  <si>
    <t>Оплата орг.расходов на мероприятия для волонтеров с целью повышения их компетенций для большей эффективности при коммуникациях с детьми</t>
  </si>
  <si>
    <t>Транспортные расходы</t>
  </si>
  <si>
    <t>Компенсация проезда иногородним волонтерам на занятия с детьми в ДОБ; расходы на поездки - адресные навещания детей с тяжелыми заболеваниями по домам; проезд для покупок материалов, подарков для детей; оплата такси/транспорта малоимущим семьям с детьми в тяжелом состоянии ДОБ-Дом; расходы на срочную переправку анализов и лекарств для детей с др.регионов России; расходы на доставку закупочных материалов (сан-гигиенические средства, лекарства, канцтовары, шары и тд) др.регионов России.</t>
  </si>
  <si>
    <t>Фото-печать, полиграфия для занятий</t>
  </si>
  <si>
    <t>Внутренние перемещения денежных средств ВВЧ</t>
  </si>
  <si>
    <t>Материальная помощь, поступления</t>
  </si>
  <si>
    <t>Справочная информация</t>
  </si>
  <si>
    <t>Итого</t>
  </si>
  <si>
    <t>ИТОГО</t>
  </si>
  <si>
    <t>Входящий остаток</t>
  </si>
  <si>
    <t>Исходящий остаток</t>
  </si>
  <si>
    <t>всего</t>
  </si>
  <si>
    <t>Оснащение помещений мед.персонала ДОБ</t>
  </si>
  <si>
    <t>Целевые расходы/помощь по запросам мед.персонала (мебель, техника и т.д.). Расходы/передачи по исключительному согласованию с благотворителями</t>
  </si>
  <si>
    <t>Расчетные счета Благотворителей</t>
  </si>
  <si>
    <t>Налоги</t>
  </si>
  <si>
    <t>Налоги, оплаченные в соответствующие органы согласно действующему законодательству РФ</t>
  </si>
  <si>
    <t>Поступления-проценты за хранение денежных средств</t>
  </si>
  <si>
    <t>Облагается налогом на доход</t>
  </si>
  <si>
    <t>Заработная плата сотрудникам ВВЧ</t>
  </si>
  <si>
    <t>Оплата З/П сотрудникам из целевых специальных поступлений, не из пожертвований</t>
  </si>
  <si>
    <t>Волонтёрская ВВЧ: ремонт, обустройство</t>
  </si>
  <si>
    <t>Содержание Микроавтобуса</t>
  </si>
  <si>
    <t>Членские взносы в СВОД</t>
  </si>
  <si>
    <t>Итого поступления за 2013</t>
  </si>
  <si>
    <t>itog</t>
  </si>
  <si>
    <t>title</t>
  </si>
  <si>
    <t>ст1</t>
  </si>
  <si>
    <t>ст2</t>
  </si>
  <si>
    <t>ст3</t>
  </si>
  <si>
    <t>ст4</t>
  </si>
  <si>
    <t>ст5</t>
  </si>
  <si>
    <t>ст6</t>
  </si>
  <si>
    <t>ст7</t>
  </si>
  <si>
    <t>ст8</t>
  </si>
  <si>
    <t>ст9</t>
  </si>
  <si>
    <t>ст10</t>
  </si>
  <si>
    <t>ст11</t>
  </si>
  <si>
    <t>ст12</t>
  </si>
  <si>
    <t>ст13</t>
  </si>
  <si>
    <t>ст14</t>
  </si>
  <si>
    <t>ст15</t>
  </si>
  <si>
    <t>ст16</t>
  </si>
  <si>
    <t>ст17</t>
  </si>
  <si>
    <t>ст18</t>
  </si>
  <si>
    <t>ст19</t>
  </si>
  <si>
    <t>ст20</t>
  </si>
  <si>
    <t>ст21</t>
  </si>
  <si>
    <t>ст22</t>
  </si>
  <si>
    <t>ст23</t>
  </si>
  <si>
    <t>ст24</t>
  </si>
  <si>
    <t>ст25</t>
  </si>
  <si>
    <t>ст26</t>
  </si>
  <si>
    <t>ст27</t>
  </si>
  <si>
    <t>ст28</t>
  </si>
  <si>
    <t>ст29</t>
  </si>
  <si>
    <t>ст30</t>
  </si>
  <si>
    <t>ст31</t>
  </si>
  <si>
    <t>ст32</t>
  </si>
  <si>
    <t>ст33</t>
  </si>
  <si>
    <t>ст34</t>
  </si>
  <si>
    <t>ст35</t>
  </si>
  <si>
    <t>ст36</t>
  </si>
  <si>
    <t>ст37</t>
  </si>
  <si>
    <t>№ статьи</t>
  </si>
  <si>
    <t>Комментарии</t>
  </si>
  <si>
    <t>ИТОГО количество нематериальных пожертвований:</t>
  </si>
  <si>
    <t>Остатки д/средств в 2013 году идут:
 + 450 000,00 руб. на реализацию программы "Социальный лагерь для детей, страдающих или перенесших онкогематологические заболевания"; 
 + 200 000,00 руб. на реализацию программы "Благотворительный Арт-Хаус";
 + 100 000,00 руб. оплата проживания ребенку Шахле М. с мамой в Москве в период месячного прохождения лучевой терапии в связи с тяжелым онкологическим заболеванием  
 + 100 000,00 руб. - создание Игровой комнаты в Педиатрическом отделении Зеленоградской больницы 
 + 60 000,00 руб. - ремонт Игровой комнаты в 1 Хирургическом отде-и ДОБа</t>
  </si>
  <si>
    <t>Входящий остаток 
на 01.01.2013 г.</t>
  </si>
  <si>
    <t>Программа "Больничные Дети-сироты"</t>
  </si>
  <si>
    <t>Сестринский уход за детьми-сиротами, детьми, попавшими в трудную жизненную ситуацию, и проходящими стационарное лечение в подшефных больницах Калининградской области, в т.ч. материальное и досуговое обеспечение: покупка санитарно-гигиенических средств (памперсы, влажные салфетки, туалетная бумага, гигиенические прокладки, шампунь, мыло, зуб.паста, дет.крема и т.д.), стир.порошок, еды, воды и дополнительных лекарств и высококолорийного питания , при необходимости одежды.</t>
  </si>
  <si>
    <t>Для удобства оплаты счетов и уплате минимальных коммисий перевод денежных средств с расчетного счета либо с СберКарты</t>
  </si>
  <si>
    <t>Программа "Социо-культурное сопровождение детей в Больницах"</t>
  </si>
  <si>
    <t>Социально-культурные и развлекательные мероприятия для детей, проходящих стационарное лечение в ДОБ и других больницах области”:
покупка подарков на праздники детям, грима для аниматоров-волонтеров, реквизита для проведения праздников, фруктов, сладостей, соков и одноразовой посуды для проведения праздничных чаепитий с детьми</t>
  </si>
  <si>
    <t>Программа "Доктор-Клоун в Больницах"</t>
  </si>
  <si>
    <t>Мероприятия (индивидуального и группового формата) для детей, проходящих стационарное лечение в ДОБ и других больницах области” по терапевтическим матодикам Клоунотерапия:
покупка грима для аниматоров-волонтеров, реквизита</t>
  </si>
  <si>
    <t>Программа "АртТерапия в Больницах"</t>
  </si>
  <si>
    <t>Мероприятия (индивидуального и группового формата) для детей, проходящих стационарное лечение в ДОБ и других больницах области” по терапевтическим матодикам АртТерапии (изотерапия; сказкотерапия; библиотерапия; песочная терапия; музыкотерапия и другие):
покупка грима для аниматоров-волонтеров, реквизита</t>
  </si>
  <si>
    <t>Программа "Фототерапия в Больницах"</t>
  </si>
  <si>
    <t>Мероприятия (индивидуального и группового формата) для детей, проходящих стационарное лечение в ДОБ и других больницах области по терапевтическим матодикам Фототерапия через проведение занятий, фотомарафонов, выставок и т.д.: 
покупка расходных материалов, печать фотографий для личных архивов детей, дисков для передачи фотографий детям, выставочных комплексов для проведения фотовыставок и т.д.</t>
  </si>
  <si>
    <t>Программа "Познавательные и творческие будни в Больницах"</t>
  </si>
  <si>
    <t xml:space="preserve">Проведение ежедневных познавательных, творческих и обучающих мероприятий в больницах: 
покупка канцтоваров, творческих материалов, бисера и др. </t>
  </si>
  <si>
    <t>Программа "День рождения в Больнице"</t>
  </si>
  <si>
    <t>Поздравление детей, которые свой день рождения встречают в ДОБ (преимущественно для детей отделений Онкогематология и кардиология): 
покупка подарков (игрушки, творческие и развивающие товары, косметика, цветы, техника и др.), тортов, свечей, шаров и др.сладостей на праздничные чаепития</t>
  </si>
  <si>
    <t>Волонтёрские программы в Интернатных учреждениях</t>
  </si>
  <si>
    <t>Социально-культурные и развлекательные мероприятия для детей, проживающих в детских домах и иных интернатных учреждениях Калининградской области:
покупка подарков на праздники детям, грима для аниматоров-волонтеров, реквизита для проведения праздников, фруктов, сладостей, соков и одноразовой посуды для проведения праздничных чаепитий с детьми;
разовая поддержка детей через приобретение санитарно-гигиенических средств (влажные салфетки, туалетная бумага, гигиенические прокладки, шампунь, мыло, зуб.паста, дет.крема и т.д.)</t>
  </si>
  <si>
    <t>Праздники "День защиты детей в Больницах и Детских домах"</t>
  </si>
  <si>
    <t>Организация праздников в детских домах и больницах Калининградской области к 1 июня:
подарки, сладости, реквизит.</t>
  </si>
  <si>
    <t>Прощание с детьми</t>
  </si>
  <si>
    <t>Расходы на организацию похорон подшефных детей ДОБ: 
орг.расходы (только для малоимущих семей), венки</t>
  </si>
  <si>
    <t>Расходы на компенсацию связи долговолонтёрющим координаторам ВВЧ, оплата связи 2х телефонов ВВЧ; оплата 2х интернет-модемов для выхода в интернет детям и волонтерам с целью планирования занятий и административных нужд</t>
  </si>
  <si>
    <t>Общие поступления для наиболее приоритетных расходов по текущим проектам и программам БЦ "Верю в чудо"</t>
  </si>
  <si>
    <t>Текущие программы ВВЧ</t>
  </si>
  <si>
    <t>Расходы на печать фотографий для детей с текущих праздников в ДОБ и детских домах</t>
  </si>
  <si>
    <t>Проект "Ремонт и оснащение игровой комнаты для детей I Хирургии ДОБ"</t>
  </si>
  <si>
    <t>Согласованный с ДОБ проект по ремонту и новому оснащение Игровой комнаты отделения Первая Хирургия ДОБ: 
покупка строительных материалов, распилов для мебели, техники (ТВ, ДВД), красок и др. материалов для росписи стен, линолиума и т.д.</t>
  </si>
  <si>
    <t>Проект "Оснащение Боксового блока Неврологии"</t>
  </si>
  <si>
    <t>Запланированный проект на лето-осень 2013</t>
  </si>
  <si>
    <t>Проект "Создание Игровой комнаты/уголка в Ортопедическом отделении ДОБа"</t>
  </si>
  <si>
    <t>Ремонт выделенного цокольного помещения в ДОБе для волонтерских встреч, хранения материалов для волонтерства, занятий с детьми, встреч с родителями и т.д.</t>
  </si>
  <si>
    <t>Проект "Игровая комната в педиатрическом отделении Зеленоградской районной больницы"</t>
  </si>
  <si>
    <t>План с Марта 2013.
Согласованный с Зеленоградской больницей проект по ремонту и оснащение Игровой комнаты Педиатрического отделения: 
покупка строительных материалов, распилов для мебели, техники (ТВ, ДВД), красок и др. материалов для росписи стен, линолиума и т.д.</t>
  </si>
  <si>
    <t>Оплата ежемесячного членского взноса в "Союз волонтерских организаций и движений России"</t>
  </si>
  <si>
    <t>ст38</t>
  </si>
  <si>
    <t>ст39</t>
  </si>
  <si>
    <t>Проект "Весенний Выездной Социальный лагерь для детей с онкогематологическими заболеваниями". По софинансированию РП "Пфайзер"</t>
  </si>
  <si>
    <t>Программа "Будничные друзья в Больницах"</t>
  </si>
  <si>
    <t>Организация мероприятий индивидуального формата для тяжелобольных детей, проходящих госпитализацию в клиниках КО: 
занятия по школьным предметам, творчеству и т.д.</t>
  </si>
  <si>
    <t>Организация реабилитационного лагеря по согласованной смете</t>
  </si>
  <si>
    <t>Адресный сбор: Шахла М.</t>
  </si>
  <si>
    <t>Адресная помощь Шахле М. с онкологическим диагнозом на проживание в Москве в период лечения в Онкоцентре Блохина</t>
  </si>
  <si>
    <t>ст40</t>
  </si>
  <si>
    <t>ст41</t>
  </si>
  <si>
    <t>Проект "ПроПамять" в интернатных учреждениях. Софинансирование по гранту Агентства по делам молодежи КО</t>
  </si>
  <si>
    <t>"ПроПамять" - историко-культурное просвещение детей, находящихся в трудной жизненной ситуации и воспитанников интернатных учреждений Калининградской области.
Цель проекта: Создание условий для формирования системы гражданско-патриотического воспитания детей и молодёжи, находящихся на попечении интернатных и социальных учреждений.
В сотрудничестве с Казачьими обществами и другими организациями КО</t>
  </si>
  <si>
    <t>Программа "Адресная помощь детям с серьезными заболеваниями"</t>
  </si>
  <si>
    <t>Программа "Социальная реабилитация детей с серьезными заболеваниями"</t>
  </si>
  <si>
    <t>Комплекс мероприятий, направленных на социальную реабилитацию детей, страдающих серьезными заболеваниями</t>
  </si>
  <si>
    <t>Поддержка семей с детьми, страдающими серьезными заболеваниями (информационная, методологическая, финансовая, психологическая), в т.ч. выезды по домам</t>
  </si>
  <si>
    <t>ст42</t>
  </si>
  <si>
    <t>ст43</t>
  </si>
  <si>
    <t>ст44</t>
  </si>
  <si>
    <t>ст45</t>
  </si>
  <si>
    <t>Проект "Благотворительное Art-Пространство"</t>
  </si>
  <si>
    <t>Проект "Мамин Дом"</t>
  </si>
  <si>
    <t>ст46</t>
  </si>
  <si>
    <t>ст47</t>
  </si>
  <si>
    <t>ст48</t>
  </si>
  <si>
    <t>ст49</t>
  </si>
  <si>
    <t>ст50</t>
  </si>
  <si>
    <t>ст51</t>
  </si>
  <si>
    <t>ст52</t>
  </si>
  <si>
    <t>ст53</t>
  </si>
  <si>
    <t>ст54</t>
  </si>
  <si>
    <t>ст55</t>
  </si>
  <si>
    <t>ст56</t>
  </si>
  <si>
    <t>ст57</t>
  </si>
  <si>
    <t>ст58</t>
  </si>
  <si>
    <t>ст59</t>
  </si>
  <si>
    <t>ст60</t>
  </si>
  <si>
    <t>Завилевская Анастасия</t>
  </si>
  <si>
    <t>Продукты (козинак, бананы, лапша, грибы, соус, томатная паста, молоко сгущеное, творог)</t>
  </si>
  <si>
    <t xml:space="preserve">Компенсация проезда для реализации волонтерских программ волонтерам на личный транспорт по путевому листу за 02-04 января 2013 БА "Чудо Ёлка" (Пивненко Роман) </t>
  </si>
  <si>
    <t>Продукты (помело свеж, молоко)</t>
  </si>
  <si>
    <t>Продукты (конфеты весовые)</t>
  </si>
  <si>
    <t xml:space="preserve">Компенсация проезда для реализации волонтерских программ волонтерам на личный транспорт по путевому листу за 05-06 января 2013 БА "Чудо Ёлка" (Пивненко Роман) </t>
  </si>
  <si>
    <t xml:space="preserve">Компенсация проезда для реализации волонтерских программ волонтерам на личный транспорт по путевому листу за 06-07 января 2013 БА "Чудо Ёлка" (Никеев Павел) </t>
  </si>
  <si>
    <t>Компенсация мобильной связи для реализации волонтерских программ на личный мобильный телефон (Балычева Мария)</t>
  </si>
  <si>
    <t>Оплата проживания в гостинице в Москве Шахле М. с онкологическим диагнозом с мамой в период лечения в Онкоцентре Блохина с 14 по 31 января 2013 г.</t>
  </si>
  <si>
    <t>Оплата проживания в гостинице в Москве Шахле М. с онкологическим диагнозом с мамой в период лечения в Онкоцентре Блохина с 01 по 15 февраля 2013 г.</t>
  </si>
  <si>
    <t>Благотворительная Адресная акция "Чудо-Елка"</t>
  </si>
  <si>
    <t>София Лагутинская (из средств премии Талантливой молодежи 2012)</t>
  </si>
  <si>
    <t>Бонусная доплата к заработной плате Администратору БЦ "Верю в чудо" за декабрь'12 - 8 585,00 руб.</t>
  </si>
  <si>
    <t>Евгений (ч/Софию)</t>
  </si>
  <si>
    <t xml:space="preserve">Стройматериалы, аксесуары для оснащения Игровой комнаты на сумму 10 000,00 руб. </t>
  </si>
  <si>
    <t>Мебельная фабрика "Гринда": Перечисление прибыли с благотворительной акции "Купи игрушку - помоги Ребенку" по отчету за Декабрь 2012</t>
  </si>
  <si>
    <t>Мебельная фабрика "Гринда": Перечисление прибыли благотворительной акции "Купи игрушку - помоги Ребенку" по отчету за Январь 2013</t>
  </si>
  <si>
    <t>Компенсация проезда для реализации волонтёрских программ волонтёрам на личный транспорт по путевому листу за 05.01. 2013 (Лагутинская С.)</t>
  </si>
  <si>
    <t>*</t>
  </si>
  <si>
    <t>Компенсация проезда для реализации волонтёрских программ волонтёрам на личный транспорт по путевому листу за 17.01.13 (Лагутинская С.)</t>
  </si>
  <si>
    <t>Компенсация проезда для реализации волонтёрских программ волонтёрам на личный транспорт по путевому листу за 27.01.13 (Лагутинская С.)</t>
  </si>
  <si>
    <t>Открытка, пластилин (подарок на Д.Р. ребёнку ДОБ)</t>
  </si>
  <si>
    <t>Батут, санки (подарок для ребёнка по БА "Чудо-Ёлка")</t>
  </si>
  <si>
    <t>Оплата питьевой воды (3 баллона) Альберт Новоян</t>
  </si>
  <si>
    <t>Оплата воды  питьевой (3 баллона) Альберт Новоян</t>
  </si>
  <si>
    <t>Благотворительная Адресная акция "Чудо-Ёлка"</t>
  </si>
  <si>
    <t>Компенсация проезда для выполнения волонтёрских программ волонтёрам по путевому листу на личный транспорт (Пивненко Роман)</t>
  </si>
  <si>
    <t>Связь (МТС-городской)</t>
  </si>
  <si>
    <t>чек от 07.01.13 и путевой лист от 06 - 07 января 2013 г.</t>
  </si>
  <si>
    <t>чек от 07.01.13, путевой лист от 06-07 января 2013г.</t>
  </si>
  <si>
    <t>Компенсация мобильной связи для реализации волонтёрских программ на личный мобильный телефон (Балычева Елена)</t>
  </si>
  <si>
    <t>Компенсация проезда для выполнения волонтёрских программ волонтёрам по путевому листу на личный транспорт (Пирожков Владимир)</t>
  </si>
  <si>
    <t>Компенсация проезда для выполнения волонттёрских программ волонтерам по путевому листу на личный  транспорт (Пирожков Владимир)</t>
  </si>
  <si>
    <t>поздравление детей по Благотворительной адресной акции "Чудо-Ёлка"; чек от  13.01.13; путевой лист  от 12.01.13г.</t>
  </si>
  <si>
    <t>поздравление детей по Благотворительной адресной акции "Чудо-Ёлка", чек от 12.01.13 , путевой лист от 12.01.13г.</t>
  </si>
  <si>
    <t>поздравления детей по Благотворительной адресной акции "Чудо-Ёлка"</t>
  </si>
  <si>
    <t>Парковка (за поездку в магазин - покупка подарка для ребенка по Благотворительной адресной акции "Чудо-Ёлка")</t>
  </si>
  <si>
    <t>Отправка письма в Москву</t>
  </si>
  <si>
    <t>Заправка картриджа</t>
  </si>
  <si>
    <t>Бумага для декупажа</t>
  </si>
  <si>
    <t>Компенсация проезда для выполнения волонтерских программ волонтёрам по путевому листу на личный транспорт (VW T-4) Пивненко Роман</t>
  </si>
  <si>
    <t>Компенсация проезда для выполнения волотерских программ волонтерам по путевому листуна личный транспорт (VW T-4) Пивненко Роман</t>
  </si>
  <si>
    <t>чек от 20.01.13,  путевой лист от 20.01.13, адресные поздравления детей по Благотворительной Акции "Чудо - Ёлка"</t>
  </si>
  <si>
    <t>чек от 22.01.13, путевой лист от 20 января 2013г, адресные поздравления детей по Блготворительной Акции "Чудо-Ёлка"</t>
  </si>
  <si>
    <t>Компенсация мобильной связи для реализации волонтёрских программ на личный  мобильный телефон (Балычева М.)</t>
  </si>
  <si>
    <t>чек от 23.01.13, путевой лист от 23.01.13 Адресные поздравления детей по Благотворительной акции "Чудо-Ёлка"</t>
  </si>
  <si>
    <t>Компенсация мобильной связи для реализации волонтерских программ на личный мобильный телефон (Балычева М.)</t>
  </si>
  <si>
    <t>Акрил Белый (Ремонт игровой комнаты отделения 1Хирургии)</t>
  </si>
  <si>
    <t>Оплата за Интернет в волонтёрской для реализации волонтерских программ</t>
  </si>
  <si>
    <t>Лента креловая для малярных работ, герметик акриловый, антенна комнатная</t>
  </si>
  <si>
    <t>Цветная печать (для творческих занятий)</t>
  </si>
  <si>
    <t>Цветная и чено-белая печать (для творческих занятий)</t>
  </si>
  <si>
    <t>Компенсация проезда для выполнения волонтерских программ по путевому листу на общественный транспорт (Балычева Мария)</t>
  </si>
  <si>
    <t>"Железная дорога" (подарок ребенку по Благотворительной адресной акции "Чудо-Ёлка")</t>
  </si>
  <si>
    <t>Дж. руль SWEN DR (подарок для ребёнка по Благотворительной адресной акции "Чудо-Ёлка"</t>
  </si>
  <si>
    <t>Масло "Сонет" 8  цв. (подарок для ребенка по благотворительной адресной акции "Чудо-Ёлка")</t>
  </si>
  <si>
    <t>Майка (подарок на Д.Р. ребёнку ДОБ)</t>
  </si>
  <si>
    <t>Членский взнос за январь 2013</t>
  </si>
  <si>
    <t xml:space="preserve">Оплата авиаперелета московским специалистам (Игорь Шпицберг и Екатерина Всемирнова) на цикл обучающих мероприятий для родителей, детей, волонтеров, специалистов по неврологическому профилю (с сотрудничестве с орг-ями "Сила людей" и "Равновесие") </t>
  </si>
  <si>
    <t>Расходные материалы для косметического ремонта Игровой (валики, гипсокартон, грунт, кисти, краски, клей, шпаклевка, шпатель)</t>
  </si>
  <si>
    <t>Холодильник фармацевтический с морозильной камерой для хранения компонентов крови в отделение Онкогематология ДОБа</t>
  </si>
  <si>
    <t xml:space="preserve">Проживание в хостеле в Москве (3 суток) волонтера Елены Киричук в период участия в мероприятиях, посвященных обсуждению законопроекта "О волонтерстве" </t>
  </si>
  <si>
    <t>Отсос электрический медицинский в отделение Онкогематология ДОБа</t>
  </si>
  <si>
    <t>Транспортно-экспедиционные услуги по доставке ФармаХолодильника для Онкогематологии из Москвы</t>
  </si>
  <si>
    <t>БлагоМарафон "Ты нам нужен"</t>
  </si>
  <si>
    <t>БЦ "Верю в чудо" является финансовым оператором марафона</t>
  </si>
  <si>
    <t>БлагоАукцион "Fashion Is My Profession: Safe Life"</t>
  </si>
  <si>
    <t>Поиск, согласование и закуп оборудования для отделения Онкогематология ДОБа (фармахолодильник для компонентов крови, электроотсос, доставка с Москвы) с доплатой собственных средств БЦ "Верю в чудо"</t>
  </si>
  <si>
    <t>Медикаменты по назначению мовсковских лечащих врачей в период заказа в региональном МинЗдраве ("Роаккутан" капс)</t>
  </si>
  <si>
    <t>Неизвестный (пополнение)</t>
  </si>
  <si>
    <t>Неизвестный (перевод от 41001967100997)</t>
  </si>
  <si>
    <t>Неизвестный (перевод от 410011206216360)</t>
  </si>
  <si>
    <t>Неизвестный (ч/Альфа-Клик)</t>
  </si>
  <si>
    <t>Оплата хостинга БЦ "Верю в чудо"</t>
  </si>
  <si>
    <t>Комиссия за электронные платежи</t>
  </si>
  <si>
    <t>Транспортный налог за микроавтобус БЦ "Верю в чудо" за 2012 год</t>
  </si>
  <si>
    <t>ООО "Ментор"</t>
  </si>
  <si>
    <t>Латий Роман Анатольевич</t>
  </si>
  <si>
    <t>Шопин Петр Александрович</t>
  </si>
  <si>
    <t>Емельянчик Анастасия Михайловна</t>
  </si>
  <si>
    <t>Уплата процента на остаток средств на р/с за январь2013</t>
  </si>
  <si>
    <t>РНБФ МС "Калининград" (средства с благотворительного аукциона по игрушкам)</t>
  </si>
  <si>
    <t>Беба Алексей Юрьевич (театральная студия "Эволюция")</t>
  </si>
  <si>
    <t>Уплата взносов от НС и ПЗ за январь 2013</t>
  </si>
  <si>
    <t>Уплата ЕСН в ПФР (накопительная часть) за январь 2013</t>
  </si>
  <si>
    <t>Уплата НДФЛ за январь 2013 за одного сотрудника</t>
  </si>
  <si>
    <t>Уплата ЕСН в ПФР (страховая часть) за январь 2013 за одного сотрудника</t>
  </si>
  <si>
    <t>Шаповалов Дмитрий Викторович (через Яндекс.Деньги)</t>
  </si>
  <si>
    <t>Членский взнос за февраль 2013</t>
  </si>
  <si>
    <t>Транспортно-экспедиционные услуги Москва-Калининград, жесткая упаковка в Москве фармацевтического холодильника</t>
  </si>
  <si>
    <t>Мягкая игрушка "Заяц-сказка" (подарок для ребенка по Благотворительной адресной акции "Чудо-Ёлка")</t>
  </si>
  <si>
    <t>Мольберт, планшет, набор канцтоваров (подарок для ребёнка по благотворителной адресной акции "Чудо-Ёлка")</t>
  </si>
  <si>
    <t>Замок навесной на стеллаж в Игровую комнату Онкогематологии ДОБа</t>
  </si>
  <si>
    <t>Комплект замка на стеллаж в Игровую комнату Онкогематологии ДОБа</t>
  </si>
  <si>
    <t>Стенд из ПВХ в Игровую комнату</t>
  </si>
  <si>
    <t>Техническая дозаправка (ГАЗ) автомобиля, герметик для микроавтобуса</t>
  </si>
  <si>
    <t>Продукты (сахар) для детей из Детского дома, находящихся на госпитализации в Онкогематологии ДОБа</t>
  </si>
  <si>
    <t>Петли для замков на стеллаж в Игровую комнату Гнойной хирургии ДОБа</t>
  </si>
  <si>
    <t>Замок навесной для стеллажа в Игровую комнату отделения Гнойная хирургия ДОБа</t>
  </si>
  <si>
    <t>Ленты декоративные для творческих занятий</t>
  </si>
  <si>
    <t>Бензин для микроавтобуса "Верю в чудо" (VW T-4) по БА "Чудо-Елка"</t>
  </si>
  <si>
    <t>Кресло "Султан-Принцесса" (подарок ребёнку по Благотворительной акции "Чудо-Ёлка")</t>
  </si>
  <si>
    <t>Пересылка книг "Ты не один" для детей с онкологическими заболеваниями</t>
  </si>
  <si>
    <t>Оплата через Теле2</t>
  </si>
  <si>
    <t>София Лагутинская (из личных средств)</t>
  </si>
  <si>
    <t>Материальное вознаграждение дополнительному сотруднику БЦ "Верю в чудо" на неполную занятость в период больничного основного сотрудника Администратора за декабрь'12 - 8 000,00 руб.</t>
  </si>
  <si>
    <t>Материальное вознаграждение временному сотруднику БЦ "Верю в чудо" за непоную занятость на период больничного Администратора за январь'13 - 4 500,00 руб.</t>
  </si>
  <si>
    <t>Болт мебельный, гайка, шайба (ремонт в отделении Игровой комнаты 1 Хирургия)</t>
  </si>
  <si>
    <t>Скотч для росписи</t>
  </si>
  <si>
    <t>Уточнить - кто платил за подарок!!!</t>
  </si>
  <si>
    <t>Светлана Гутченко и дочка Марина</t>
  </si>
  <si>
    <t>Выплата судсидии для реализации проекта "ПроПамять" (от Агентства по делам молодежи КО)</t>
  </si>
  <si>
    <t>Уплата процентов на остаток средств на р/с за февраль2013</t>
  </si>
  <si>
    <t>Неизвестный (карта №4276****4873)</t>
  </si>
  <si>
    <t>Неизвестный (карта №4276****0338)</t>
  </si>
  <si>
    <t>Неизвестный (карта 5469****6198)</t>
  </si>
  <si>
    <t>Неизвестный (карта 6761****4785)</t>
  </si>
  <si>
    <t>Неизвестный (карта 6761****2968)</t>
  </si>
  <si>
    <t>Оплата за услуги Мобильный банк</t>
  </si>
  <si>
    <t>Неизвестный (карта 6761****3120)</t>
  </si>
  <si>
    <t>Неизвестный (карта 4276***8086)</t>
  </si>
  <si>
    <t>Неизвестный (карта 6761****2073)</t>
  </si>
  <si>
    <t>Неизвестный (зачисление)</t>
  </si>
  <si>
    <t>Неизвестный</t>
  </si>
  <si>
    <t>вещи (б\у)</t>
  </si>
  <si>
    <t>Анна Пилюшко и Николай Шавырин</t>
  </si>
  <si>
    <t>новые варежки, новые детские домашние тапки</t>
  </si>
  <si>
    <t>Анна Пилюшко</t>
  </si>
  <si>
    <t>чай, мандарины, конфеты</t>
  </si>
  <si>
    <t>Сергей</t>
  </si>
  <si>
    <t>молоко, кефир (12 упаковок)</t>
  </si>
  <si>
    <t>Навоенко Елена</t>
  </si>
  <si>
    <t>вещи (б\у), игрушки (б\у)</t>
  </si>
  <si>
    <t>Юсова Анастасия</t>
  </si>
  <si>
    <t>Фроловы</t>
  </si>
  <si>
    <t>соки, яблоки, вафли, конфеты, печенье</t>
  </si>
  <si>
    <t>вещи (б\у), пазлы (б\у)</t>
  </si>
  <si>
    <t>вещи (б\у), влажные салфетки</t>
  </si>
  <si>
    <t>канцтовары</t>
  </si>
  <si>
    <t>КатяРодионова</t>
  </si>
  <si>
    <t>канцтовары, книги, сок</t>
  </si>
  <si>
    <t>Ольга Шайнахметова</t>
  </si>
  <si>
    <t>"Новый Калининград"</t>
  </si>
  <si>
    <t>вещи (б\у), маленькие влажные салфетки, ватные палочки</t>
  </si>
  <si>
    <t>Леменчук А.</t>
  </si>
  <si>
    <t xml:space="preserve">Зап Анна </t>
  </si>
  <si>
    <t>Кондратюк Юля</t>
  </si>
  <si>
    <t>игрушки (б\у), канцтовары, продукты</t>
  </si>
  <si>
    <t>конфеты</t>
  </si>
  <si>
    <t>Анна Шаульская</t>
  </si>
  <si>
    <t>3 упаковки памперсов</t>
  </si>
  <si>
    <t>Любовь Попова</t>
  </si>
  <si>
    <t>влажные салфетки</t>
  </si>
  <si>
    <t xml:space="preserve">Неизвестный </t>
  </si>
  <si>
    <t>конфеты, печенье</t>
  </si>
  <si>
    <t>Волонтер Гаянэ Аллахвердянц</t>
  </si>
  <si>
    <t>фрукты, конфеты</t>
  </si>
  <si>
    <t>Саша (Почта №14)</t>
  </si>
  <si>
    <t>яблоки, мандарины</t>
  </si>
  <si>
    <t>МАОУ СОШ №12 г.Калининград, 10 "А" класс: Михаил Короткевич, Манас Абитов</t>
  </si>
  <si>
    <t>конфеты, шоколад</t>
  </si>
  <si>
    <t>вещи, канцтовары</t>
  </si>
  <si>
    <t>Настя Алексеева</t>
  </si>
  <si>
    <t>часы новые</t>
  </si>
  <si>
    <t>молоко, кефир</t>
  </si>
  <si>
    <t>Участники сайта  СП39.ру</t>
  </si>
  <si>
    <t>цветной картон, ножницы, цветные карандаши, гуашь, клей-карандаш,  клей жидкий, пластилин, простые карандаши, стаканчики - непраливайка, влажные салфетки, бумажные полотенца</t>
  </si>
  <si>
    <t>Участники сайта СП39.ру</t>
  </si>
  <si>
    <t>цветной картон, ножницы, цветные карандаши, гуашь, клей-карандаш, клей жидкий, пластилин, просте карандаши, стаканчики-непраливайка, влажные салфетки, бумажные полотенца</t>
  </si>
  <si>
    <t>игрушки (б\у)</t>
  </si>
  <si>
    <t>акварель, пазлы, раскраска, мыльные пузыри</t>
  </si>
  <si>
    <t>Семья Шайнохметовых (Ольга и Владислав)</t>
  </si>
  <si>
    <t>Юлия Кондратюк</t>
  </si>
  <si>
    <t>игрушки (б\у), ролики (б\у)</t>
  </si>
  <si>
    <t>Волонтер Ксения Любинская</t>
  </si>
  <si>
    <t>памперсы</t>
  </si>
  <si>
    <t>Светлана</t>
  </si>
  <si>
    <t>Ольга</t>
  </si>
  <si>
    <t>Теницкая Татьяна</t>
  </si>
  <si>
    <t xml:space="preserve">ЖК - телевизор </t>
  </si>
  <si>
    <t>"Сладкий календарь", набор "Киндер", бумажные полотенца, влажные салфетки, одноразовые стаканчики, пакеты для мусора, карандаши, скобы для степлера, гуашь, пластилин, раскраски, dvd - диски</t>
  </si>
  <si>
    <t>Девочка Света (7лет) и ее мама</t>
  </si>
  <si>
    <t>сок, печенье, вафли, влажные салфетки</t>
  </si>
  <si>
    <t>бумага офисная</t>
  </si>
  <si>
    <t>Через Волонтера Ольгу Палкину</t>
  </si>
  <si>
    <t>игрушки, настольные игры</t>
  </si>
  <si>
    <t>косметика (б\у) и новая</t>
  </si>
  <si>
    <t>ЧП Гузанова Ольга Ивановна</t>
  </si>
  <si>
    <t>предоставление скидки на косметику для проведения "Дня красоты" в Онкогематологическом Отделении ДОБ</t>
  </si>
  <si>
    <t>клей - пва, клей - карандаш</t>
  </si>
  <si>
    <t>шампунь детский, пособие для мам</t>
  </si>
  <si>
    <t>детские развивающие наборы</t>
  </si>
  <si>
    <t>Татьяна Свистильник</t>
  </si>
  <si>
    <t>кисти для рисования, влажные салфетки</t>
  </si>
  <si>
    <t>Патова Женя</t>
  </si>
  <si>
    <t>Катя Нечипоренко</t>
  </si>
  <si>
    <t>"кенгуру" для пациента Онкогематологии</t>
  </si>
  <si>
    <t>Волонтер Раисат Салихова</t>
  </si>
  <si>
    <t>памперсы для больших детей</t>
  </si>
  <si>
    <t>цветной картон</t>
  </si>
  <si>
    <t>Андрей</t>
  </si>
  <si>
    <t>вещи для грудничков (б\у)</t>
  </si>
  <si>
    <t>Евгений Довгаль</t>
  </si>
  <si>
    <t>белый картон, цветная бумага, влажные салфетки</t>
  </si>
  <si>
    <t>Волонтер Анастасия Тихонова</t>
  </si>
  <si>
    <t>Анна (Nysik77)</t>
  </si>
  <si>
    <t>вещи (б\у), крем детский, ватные палочки</t>
  </si>
  <si>
    <t>Группа СП "Авоська"</t>
  </si>
  <si>
    <t>пластилин, акварель, кисти для рисования, цветные карандаши, раскраски, настольне игры</t>
  </si>
  <si>
    <t>Алия Кущенко</t>
  </si>
  <si>
    <t>игрушки (б\у), вещи (б\у)</t>
  </si>
  <si>
    <t>Ксения Караваева</t>
  </si>
  <si>
    <t>роспись ящичка для благотворительных пожертвований</t>
  </si>
  <si>
    <t>Волонтер Алеся Алексеева</t>
  </si>
  <si>
    <t>пазлы (б\у)</t>
  </si>
  <si>
    <t>Волонтер Алина Суханова</t>
  </si>
  <si>
    <t>бумага формата А-3</t>
  </si>
  <si>
    <t>памперсы, детское мыло, влажные салфетки, масло детское гигиеническое</t>
  </si>
  <si>
    <t>Панова Л.В.</t>
  </si>
  <si>
    <t>журналы (б\у)</t>
  </si>
  <si>
    <t>детская развивающая игрушка</t>
  </si>
  <si>
    <t>Дурманова Екатерина</t>
  </si>
  <si>
    <t>книги (б\У)</t>
  </si>
  <si>
    <t>Ирина Полеткина</t>
  </si>
  <si>
    <t>подарок для ребенка Онкогематологии на Д.Р. - интерактивная собачка</t>
  </si>
  <si>
    <t>украшения (б\у)</t>
  </si>
  <si>
    <t xml:space="preserve">Татьяна  Свистильник </t>
  </si>
  <si>
    <t>влажные свалфетки, ватман</t>
  </si>
  <si>
    <t>Надежда</t>
  </si>
  <si>
    <t>нагреватели для бутылочек</t>
  </si>
  <si>
    <t>Светлана Ковалёва</t>
  </si>
  <si>
    <t>цветная бумага, ножницы, маски медицинские, гуашь, пальчиковые краски</t>
  </si>
  <si>
    <t>Волонтер Оксана Синицына</t>
  </si>
  <si>
    <t>Надежда Ольшевская</t>
  </si>
  <si>
    <t>пустышки детские</t>
  </si>
  <si>
    <t>Олеся Дмитриева</t>
  </si>
  <si>
    <t>нагреватель для детских смесей,вещи детские (б\у)</t>
  </si>
  <si>
    <t>Покупатели магазина "Сто покупок", ТЦ "Калининский", павильон 213</t>
  </si>
  <si>
    <t>Компенсация мобильной связи для реализации волонтерских программ на личный мобильный телефон (Балычева Елена)</t>
  </si>
  <si>
    <t>Чай в пакетиках</t>
  </si>
  <si>
    <t>Компенсация проезда для выполнения волонтерских программ волонтерам по путевому листу на личный транспорт (Круглова Любовь)</t>
  </si>
  <si>
    <t>Печать благодарственных писем</t>
  </si>
  <si>
    <t>Компенсация проезда для выполнения волонтерских программ волонтерам по путевому листу на личный транспорт (Пивненко Роман)</t>
  </si>
  <si>
    <t>Компенсация мобильной связи для реализации волонтерских программ на личный мобильный телефон (Балычевой Елены)</t>
  </si>
  <si>
    <t>Компенсация мобтльной связи для реализации волонтерских программ на городской телефон</t>
  </si>
  <si>
    <t>Компенсация мобильной связи для реалиции волонтерских программ на личный мобильный телефон (Киричук Елена)</t>
  </si>
  <si>
    <t>Компенсация проезда для выполнения волонтерских программ волонтерам по путевому листу на VW T-4 (Пивненко Роман)</t>
  </si>
  <si>
    <t>Доставка стройматериалов для ремонта с Бауцентра в Детскую Областную Больницу</t>
  </si>
  <si>
    <t>Цветы (2 букета)</t>
  </si>
  <si>
    <t>Оплата за интернет</t>
  </si>
  <si>
    <t>Компенсация мобильной связи для реализации волонтерских программ на личный мобильный телефон (Коломийцева А.)</t>
  </si>
  <si>
    <t>Оплата персылки бандероли попечителю БЦ "Верю в чудо"  Чернышеву А. (поздравление с Днем рождения)</t>
  </si>
  <si>
    <t>Компенсация мобильной связи для реализации волонтрских программ на личный мобильный телефон (Киричук Е.)</t>
  </si>
  <si>
    <t>Покупка специального конверта для отправки бандероли попечителю БЦ "Верю в чудо" Чернышову А.</t>
  </si>
  <si>
    <t>Организационный взнос за 4 -х волонтров на семинаре "Арт-терапия для детей с ограниченными возможностями здоровья" (Олехово)</t>
  </si>
  <si>
    <t>путевой лист от 02.02.13, чек от 07.02.13</t>
  </si>
  <si>
    <t>путевой лист от 9.02.13 чек №155 от 09.02.13</t>
  </si>
  <si>
    <t>путевой лист от 21.02.13, чек № 5702 от 21.02.13</t>
  </si>
  <si>
    <t>Оплата за интернет в волонтерской</t>
  </si>
  <si>
    <t>*путевой лист от 02.02.13г; чек от 02.02.13</t>
  </si>
  <si>
    <t>Компенсация проезда для выполнения волонтерских  программ волонтерам по путевому листу на личный транспорт (Круглова Л.)</t>
  </si>
  <si>
    <t>Компенсация проезда для выполнения волонтерских программ волонтерам по путевому листу на личный транспорт (Круглова любовь)</t>
  </si>
  <si>
    <t>Компенсация проезда для выполнения волонтерских программ волонтерам по путевому листу на общественный транспорт  (Балычева Е.)</t>
  </si>
  <si>
    <t>адресные поздравления детей по Благотворительной адресной акции "Чудо-Ёлка"</t>
  </si>
  <si>
    <t>Компенация мобильной связи для реализации волонтерских программ на личный мобильный телефон (Лагутинская С.)</t>
  </si>
  <si>
    <t>Компенсация мобильной связи для реализации волонтерских программ на личный мобильный телефон (Киричук Е.)</t>
  </si>
  <si>
    <t>Компенсация мобильной связи для реализации волонтерских программ на личный мобильный телефон (Лагутинская С.)</t>
  </si>
  <si>
    <t>Подарочная упаковка</t>
  </si>
  <si>
    <t>Продукты (рулет, салат, печенье,  булочка, пирожное)</t>
  </si>
  <si>
    <t>Продукты (сосиски, вода минеральная)</t>
  </si>
  <si>
    <t>Продукты (бананы)</t>
  </si>
  <si>
    <t>Продукты (чипсы, жевательные резинки, напиток, пирожное, творог, творожок)</t>
  </si>
  <si>
    <t>Продукты (яблоки, творог, котлеты, хлеб), средство для мытья посуды</t>
  </si>
  <si>
    <t>Продукты (творог, печенье)</t>
  </si>
  <si>
    <t>Продукты (Йогурт, активиа, хлопья, пастилки, жевательные резинки, ирис), щётка для волос</t>
  </si>
  <si>
    <t>Изготовление ключей (для игровой комнаты 1 Хирургии)</t>
  </si>
  <si>
    <t>Продукты (томаты, хлеб, пакет, молоко, груша,яйцо, блинчики, поджарка, паштет, масло крестьянская, лимоны, творог, капуста</t>
  </si>
  <si>
    <t>Компенсация проезда для выполнения волонтерских программ волонтерам по путевому листу на личный транспорт (Лагутинская С.)</t>
  </si>
  <si>
    <t>Компенсация проезда для выполнения волонтерских программ волонтерам по путевому листу на личный транспорт (Круглова Л.)</t>
  </si>
  <si>
    <t>Компенсация проезда для выполнения волонтерских программ по Благотворительной акции "Чудо-Елка" волонтёрам по путевому листу на личный транспорт (Лагутинская С.)</t>
  </si>
  <si>
    <t>Косметика для мероприятия "День красоты в Онкогематологии ДОБа"</t>
  </si>
  <si>
    <t>ООО "Офис-Депо" (по сертифику-подарку премии "ВДвижении 2012")</t>
  </si>
  <si>
    <t>Папки  на резинках, матрица, вставка в сегрегатор, скоросшиватели, уголок пластиковый, клей  "Момент", клей ПВА, дырокол, бумага для заметок, ножи канцелярские, скобы для степлера, зажимы для бумаги, скотч двухсторонний, скрепки,  маркеры, текстовыделитель, клей-карандаш, карандаши простые, степлеры, брелки для ключей, картон цветной, бумага цветная, картон белый,  бумага цветная бархатная, бумага цветная метализированная, ниткидля подшивки докуметов, набор кистей  для рисования, шпагат, мешки для мусора, ножницы,ватман, полка настольная, файл вертикальный, ластики, картон белый</t>
  </si>
  <si>
    <t>Торт на Д.Р. Кирюши (неврология)</t>
  </si>
  <si>
    <t>Топливо на микроавтобус БЦ "Верю в чудо" для выполнения волонтерских программ волонтерам по путевому листу на VW T-4 (Пивненко Роман)</t>
  </si>
  <si>
    <t>Деньги возвращены 13.03.13 в связи с непоставкой товара на Московский склад</t>
  </si>
  <si>
    <t>Братья Соколовы: Андрей, Паша, Саша, Петя</t>
  </si>
  <si>
    <t>Евгений (ч/Софию Л.)</t>
  </si>
  <si>
    <t>Расходы по организации "Весеннего социального лагеря "Мираклион" по отдельной смете</t>
  </si>
  <si>
    <t>Щиты с карманами (3 шт.) для игровой</t>
  </si>
  <si>
    <t>СЧЕТ+НАКЛАДНАЯ</t>
  </si>
  <si>
    <t>Членский взнос за март 2013</t>
  </si>
  <si>
    <t>Линолиум, заглушки, плинтус, углы</t>
  </si>
  <si>
    <t>Мебель в Игровую (2 стеллажа, стол, 3 скамейки)</t>
  </si>
  <si>
    <t>Адресный сбор: Лиза К.</t>
  </si>
  <si>
    <t>Адресная помощь Лизе К. с онкологическим диагнозом на медикаменты по протоколам лечения</t>
  </si>
  <si>
    <t>Вязгина Аргентина Петровна и Вязгин Валерий Алексеевич</t>
  </si>
  <si>
    <t>Людмила (уточнить фамилию)</t>
  </si>
  <si>
    <t>Перечисления (прибыль) с Совместной закупки №2 на sp39.ru в январе 2013 (продано 31 этикеток, 35 сувенирки, 1 жирафик)</t>
  </si>
  <si>
    <t>Перечисления (прибыль) с Благотворительной Совместной закупки №3 на sp39.ru в феврале 2013 (продано 69 этикеток, 69 сувенирки)</t>
  </si>
  <si>
    <t>Перечисления (прибыль) с Благотворительной Совместной закупки №4 на sp39.ru в марте 2013 (продано 51 этикеток, 2 сердечка, 75 сувенирки)</t>
  </si>
  <si>
    <t>Светлана Тюменцева и группа СП "Женская территория"</t>
  </si>
  <si>
    <t>Арина Бурмагина (карта 5469****7843)</t>
  </si>
  <si>
    <t>Уплата взносов от НС и ПЗ за февраль 2013</t>
  </si>
  <si>
    <t>Уплата ЕСН в ПФР (накопительная часть) за февраль 2013</t>
  </si>
  <si>
    <t>Уплата НДФЛ за февраль2013 за одного сотрудника</t>
  </si>
  <si>
    <t>Уплата ЕСН в ПФР (страховая часть) за февраль 2013 за одного сотрудника</t>
  </si>
  <si>
    <t>Уплата взносов от НС и ПЗ за март 2013 г.</t>
  </si>
  <si>
    <t>Уплата аванса по Единому налогу (доходы 6%) за 1 квартал 2013 г. Сумма 219,00 руб.</t>
  </si>
  <si>
    <t>Уплата ЕСН в ПФР (накопительная часть) за март 2013 г. № 049-006-026901</t>
  </si>
  <si>
    <t>Уплата НДФЛ за март 2013 г.</t>
  </si>
  <si>
    <t>Уплата ЕСН в ПФР (страховая часть) за март 2013 г. № 049-006-026901</t>
  </si>
  <si>
    <t>Возврат денежных средств за "Отсос электрический медицинский в отделение Онкогематология ДОБа"</t>
  </si>
  <si>
    <t>Деньги возвращены в связи с непоставкой товара на московский склад</t>
  </si>
  <si>
    <t>ООО "Акватис"</t>
  </si>
  <si>
    <t>Шопин Петр Александрович/</t>
  </si>
  <si>
    <t>Гревцова Эмма Валентиновна</t>
  </si>
  <si>
    <t>Бондарчук Ульяна Александровна</t>
  </si>
  <si>
    <t>ООО "Эволюция"</t>
  </si>
  <si>
    <t>Ознобишин Константин Владимирович</t>
  </si>
  <si>
    <t>Уплата процентов на остаток средств на расчетном за март</t>
  </si>
  <si>
    <t>Герман</t>
  </si>
  <si>
    <t>Оплата за пересылку книг "Книга в помощь" для детей с онкологическими заболеваниями</t>
  </si>
  <si>
    <t>Оплата через Сбербанк</t>
  </si>
  <si>
    <t>Заправка печатей</t>
  </si>
  <si>
    <t>Изготовление ключей (3 шт)</t>
  </si>
  <si>
    <t>Изготовление ключей (для игровой комнаты Онкогематологии)</t>
  </si>
  <si>
    <t>Освежитель воздуха</t>
  </si>
  <si>
    <t>Компенсация мобильной связи для реализации волонтёрских программ на личный мобильный телефон (Балычева Е.)</t>
  </si>
  <si>
    <t>звонок в Москву по медоборудованию</t>
  </si>
  <si>
    <t>Компенсация   проезда для выполнения волонтерских программ волонтерам по путевому листу на личный транспорт (Пивненко Р.)</t>
  </si>
  <si>
    <t>Зарядка для сотового телефона</t>
  </si>
  <si>
    <t>Компенсация мобильной связидля реализации волонтерских программ на личный мобильный телефон (Балычева Е.)</t>
  </si>
  <si>
    <t>Оплата за интернет в волонтёрской для реализации волонтерских программ</t>
  </si>
  <si>
    <t>CD - диски</t>
  </si>
  <si>
    <t>Зарядка аккумулятора на микроавтобус  БЦ "Верю в чудо" VW T-4</t>
  </si>
  <si>
    <t>Компенсаци япроезда для выполнения волонтерских программ волонтерам по путевому листу на общественный транспорт (Балычева Е.)</t>
  </si>
  <si>
    <t>Заказная бандероль</t>
  </si>
  <si>
    <t>Компенсация мобильной связи для  реализации волонтерских программ на личный мобильный телефон (Скутте Я.)</t>
  </si>
  <si>
    <t>Оплата воды питьевой (3 баллона)</t>
  </si>
  <si>
    <t>Смесь для детского питания с гречневой мукой "Беллакт"</t>
  </si>
  <si>
    <t xml:space="preserve">CD-диски </t>
  </si>
  <si>
    <t>Клей "Момент", грунтовка, клей "Супер- Момент", дюбеля, болты, шурупы</t>
  </si>
  <si>
    <t>Компенсация мобильной связи для реализации волонтерских программ на личный мобильный телефон (Моисеева Н.)</t>
  </si>
  <si>
    <t>Доставка электроотсоса</t>
  </si>
  <si>
    <t>Отправка письма</t>
  </si>
  <si>
    <t>Компенсация проезда для выполнения волонтерских программ волонтерам по путевому листу на личный транспорт (Скутте Я.)</t>
  </si>
  <si>
    <t>Клей для напольных покрытий</t>
  </si>
  <si>
    <t xml:space="preserve">Оплата воды питьевой (3 бал.) Альберт Новоян </t>
  </si>
  <si>
    <t>Прищепки</t>
  </si>
  <si>
    <t>Компнесация мобильной связи для реализации волонтерских программ на личный мобильный телефон (Коломийцева А.)</t>
  </si>
  <si>
    <t>Оплата за интерет в волонтерской</t>
  </si>
  <si>
    <t>Компенсация проезда для выполнения волонтерских программ по путевому листу на личный транспорт (Круглова Л.)</t>
  </si>
  <si>
    <t>Компенсация мобильной связи для реализации волонтерских программ на личный мобильный телефон (Овсяник Мария)</t>
  </si>
  <si>
    <t>Продукты (чай, капучино)</t>
  </si>
  <si>
    <t>Компенсация проезда для выполнения волонтерских программ волонтерам по путевому листу на общественный транспорт (Овсяник Мария)</t>
  </si>
  <si>
    <t>Компенсация мобильной связи для реализации волонтерских программ на личный мобильный телефон  (Коломийцева А.)</t>
  </si>
  <si>
    <t>Компенсация мобильной связи для рееализации волонтерских программ на личный мобильный телефон (Овсяник М.)</t>
  </si>
  <si>
    <t>Компенсация проезда для выполнения волонтерских программ волонтерам  по путевому листу на личный транспорт (Скутте Я.)</t>
  </si>
  <si>
    <t>Продукты (сок, нектар, роллы, пицца)</t>
  </si>
  <si>
    <t>Продукты (шоколад, печенье)</t>
  </si>
  <si>
    <t>Продукты (круассаны, фоэте, тарт, печенье)</t>
  </si>
  <si>
    <t>Гипсокартон, направляющая основная, планки, плинтус, подвес, плита потолочная, планка защитная, клей для гипсоплиты, пена монтажная</t>
  </si>
  <si>
    <t>Продукты (масло подсолнечное, напитки, аджика, яйцо шоколадное, сельдьсолянка овощная, хлеб, зелень,картофель, сыр, продукт сырный, печенье, мороженое, конфеты, шоколад)</t>
  </si>
  <si>
    <t>Продукты (напиток, соус кетчуп, маслины, огурцы, яблоки, бананы, груша, земляника, кекс)</t>
  </si>
  <si>
    <t>Продукты (капуста квашеная, драже скитлс, нектар, макароны, бананы, грибы, напитки, сметана, семечки)</t>
  </si>
  <si>
    <t>Крем-мыло, салфетки, ватные диски</t>
  </si>
  <si>
    <t>Продукты (лечо,кофе, сырок, филе куринное, салат свежий); влажные салфетки, крем-мыло</t>
  </si>
  <si>
    <t>Продукты (сосиски, сырок, булочки)</t>
  </si>
  <si>
    <t>Продукты (лимоны, грейпфрут, редис, горошек зеленый,  капучино, хачапури, крекер, кофе, хлеб, яйцо куриное); носки женские, банка с крышкой</t>
  </si>
  <si>
    <t>Продукты (вода питьевая)</t>
  </si>
  <si>
    <t>Палочки ватные</t>
  </si>
  <si>
    <t>Продукты (батон, сыр, соус, колбаса)</t>
  </si>
  <si>
    <t xml:space="preserve">Продукты (чипсы, блины, коктейль, рулет, шоколад,карпаччо, апельсины, картофель, блины, мороженое, кофе,приправа, майонез, крем творожный, нектар, огурцы, лимоны, молоко, томаты, хлеб, крем творожный </t>
  </si>
  <si>
    <t>Продукты (макароны, голень цыпленка, орех, сосиски, картофель свежий)</t>
  </si>
  <si>
    <t>Упаковка</t>
  </si>
  <si>
    <t>Продукты (сливки, орешки)</t>
  </si>
  <si>
    <t xml:space="preserve">Туфли </t>
  </si>
  <si>
    <t>Продукты (сок морковный)</t>
  </si>
  <si>
    <t>Продукты (мандарины, томаты, десерт творожный, каша, помело, творог, биопродукт,творог, чипсы, жевательная резинка,ирис, драже, перец свежий, йогурт )</t>
  </si>
  <si>
    <t>Продукты (творог, йогурт, апельсины, лимоны, авокадо, молоко, мандарины); антистатик, гель</t>
  </si>
  <si>
    <t>Продукты (сметана, чай, мандарины, томаты, конфеты, шоколадные батончики, йогурт, шоколад, яйцо, мороженое, сыр,масло крестьянское, жевательные конфеты, жевательная резинка, молоко); гель "Дав", мыло</t>
  </si>
  <si>
    <t>Продукты (вафли, конфет, напиток)</t>
  </si>
  <si>
    <t>Фашин</t>
  </si>
  <si>
    <t>Медикаменты (деринат, снуп,терафлю, ацикловир, доктор мом, колдакт, ремантадин, ранитидин), салфетки, прокладки</t>
  </si>
  <si>
    <t>Ксерокопия</t>
  </si>
  <si>
    <t>Компенсация мобильной связи для реализации волонтерских программ на личный мобильный телефон (Овсяник М.)</t>
  </si>
  <si>
    <t>Дюбель-гвоздь</t>
  </si>
  <si>
    <t>Вата</t>
  </si>
  <si>
    <t>Ленты декоративные</t>
  </si>
  <si>
    <t>Отпрака письма</t>
  </si>
  <si>
    <t>Цветная печать материалов для занятий</t>
  </si>
  <si>
    <t>Компенсация проезда для выполнения волонтерских программ волонтерам по путевому листу на общественный транспорт (Балычева Е.)</t>
  </si>
  <si>
    <t>Канал ал, лента метализиров, розетка декоративная, удлинитель</t>
  </si>
  <si>
    <t>Грунт-концентрат, швабра, пленка укрывочная для мебели</t>
  </si>
  <si>
    <t>Декупаж, грунт</t>
  </si>
  <si>
    <t>Кисти художественные</t>
  </si>
  <si>
    <t>Декоплинтус</t>
  </si>
  <si>
    <t>Соска для рожка, детская ложка, рожок фигурный (для Максимки с КардиоЦентра)</t>
  </si>
  <si>
    <t>Ева Лагутинская (ч/акцию "Сухой бассейн в игровую - подарок на день рождения Софии Лагутинской")</t>
  </si>
  <si>
    <t>Мебельная фабрика "Гринда": Перечисление прибыли благотворительной акции "Купи игрушку - помоги Ребенку" по отчету за Февраль 2013</t>
  </si>
  <si>
    <t>Мебельная фабрика "Гринда": Перечисление прибыли благотворительной акции "Купи игрушку - помоги Ребенку" по отчету за Март 2013</t>
  </si>
  <si>
    <t>Создание детского уголка в отделении Ортопедия ДОБ: косметический ремонт, проводка, роспись, ТВ, мебель, игрухи</t>
  </si>
  <si>
    <t>Проект "Ремонт и оснащение игровой комнаты для детей ЛОР ДОБ"</t>
  </si>
  <si>
    <t>Согласованный с ДОБ проект по ремонту и новому оснащение Игровой комнаты отделения ЛОР ДОБ: 
покупка строительных материалов, распилов для мебели, техники (ТВ, ДВД), красок и др. материалов для росписи стен, линолиума и т.д.</t>
  </si>
  <si>
    <t>Декупаж, пластика, кисти</t>
  </si>
  <si>
    <t>Косметика (подарки девочкам к 8 Марта)</t>
  </si>
  <si>
    <t>Членский взнос за апрель 2013</t>
  </si>
  <si>
    <t>Сухой бассейн, горка складная мини, шарики для бассейна (сумма со скидкой)</t>
  </si>
  <si>
    <t>Виктория Сорокина (ч/акцию "Сухой бассейн в игровую - подарок на день рождения Софии Лагутинской")</t>
  </si>
  <si>
    <t>Надежда Юрьевна М. (карта 6761****7063)</t>
  </si>
  <si>
    <t>Ирина Сергеевна С. (карта 6761****5921)</t>
  </si>
  <si>
    <t>Вячеслав Владимирович Н. (карта 6761****4785)</t>
  </si>
  <si>
    <t>Светлана Викторовна П. (карта 6761****7063)</t>
  </si>
  <si>
    <t xml:space="preserve">Трансфер Калининград-Москва-Калининград на 2 заседания с докладами в Общественную палату РФ и "Комитет гражданских инициатив" волонтеру БЦ "Верю в чудо" Елене Киричук по вопросу законопроекта о волонтерстве </t>
  </si>
  <si>
    <t xml:space="preserve">СВОД: 
Трансфер Калининград-Москва-Калининград на 2 заседания с докладами в Общественную палату РФ и "Комитет гражданских инициатив" волонтеру БЦ "Верю в чудо" Елене Киричук по вопросу законопроекта о волонтерстве </t>
  </si>
  <si>
    <t>Ксения Викторовна К. (карта 4276****0338)</t>
  </si>
  <si>
    <t>Наталья Ярославовна Г. (карта 6761****7833)</t>
  </si>
  <si>
    <t>Неизвестный (карта 6762****2675)</t>
  </si>
  <si>
    <t>Анна Владимировна Я. (карта 5469****9955)</t>
  </si>
  <si>
    <t>Екатерина Владимировна Я. (карта 6761****8670)</t>
  </si>
  <si>
    <t>Трансфер Калининград-Москва на семинар-тренинг по детской реабилитации "Шередарь" (Лина Азерская)</t>
  </si>
  <si>
    <t>Трансфер Москва-Калининград на семинар-тренинг по детской реабилитации "Шередарь" (Лина Азерская)</t>
  </si>
  <si>
    <t>Анна Александровна Ш. (карта 4276****3238)</t>
  </si>
  <si>
    <t>Неизвестный (карта 6762****2608)</t>
  </si>
  <si>
    <t>Анна Владимировна Б. (карта 6167****3107)</t>
  </si>
  <si>
    <t>Ирина Евгеньевна П. (карта 5469****2008)</t>
  </si>
  <si>
    <t>Елена Александровна М. (карта 4276****8086)</t>
  </si>
  <si>
    <t>Любовь Круглова (ч/акцию "Сухой бассейн в игровую - подарок на день рождения Софии Лагутинской")</t>
  </si>
  <si>
    <t>Марина Васильевна Ф. (карта 6761****3080)</t>
  </si>
  <si>
    <t>Евгений Таршин</t>
  </si>
  <si>
    <t xml:space="preserve">Перевод от 4100193612379 </t>
  </si>
  <si>
    <t>Пополнение</t>
  </si>
  <si>
    <t>Перевод от 410011812054850</t>
  </si>
  <si>
    <t>Перевод от 41001967100997</t>
  </si>
  <si>
    <t>Пожертвования по отдельному отчету на сайте deti39.com за период с 13.02. по 24.04.2013</t>
  </si>
  <si>
    <t>Благотворительные перечисления на счета родителей по отдельному отчету на сайте deti39.com</t>
  </si>
  <si>
    <t>Транспортно-экспедиционные услуги Москва-Калининград, электроотсоса</t>
  </si>
  <si>
    <t>Уплата процентов на остаток средств на расчетном за апрель</t>
  </si>
  <si>
    <t>Министерство по внутренней политики (отдел НКО) -  перечисление судсидии на возмещение расходов, связанных с участием волонтеров БЦ "Верю в чудо" (Елена Сиротина и София Лагутинская) в обучающих мероприятиях в ноябре 2012 года</t>
  </si>
  <si>
    <t>Поступления сумма минус 18 096 руб. (возврат)</t>
  </si>
  <si>
    <t>Перечисления по благотворительной акции "Макулатура - сохраняя природу, сохраняешь жизнь" за 1 квартал: ООО "Форест"</t>
  </si>
  <si>
    <t>Алевтина, Людмила и вся семья Аликперовых (подарки к Пасхе)</t>
  </si>
  <si>
    <t>Мария и Никита Бурмистровы</t>
  </si>
  <si>
    <t>Пожертвования в ящик пожертвований (за сувенирную продукцию, благотворительные пожертвования) посетителями Православной ярмарки (в ТЦ "Клевер")</t>
  </si>
  <si>
    <t>Транспортный налог за микроавтобус БЦ "Верю в чудо" за 1 кв. 2013</t>
  </si>
  <si>
    <t>Vera VK</t>
  </si>
  <si>
    <t>вещи (б\у), пеленки одноразовые</t>
  </si>
  <si>
    <t>коврик танцевальный</t>
  </si>
  <si>
    <t>Ирина</t>
  </si>
  <si>
    <t>вещи детские (б\у), игрушки мягкие (б\у)</t>
  </si>
  <si>
    <t>Волонте Евгений Довгаль</t>
  </si>
  <si>
    <t>картон белый, картон цветной, бумага цветная, линейки, карадаши цветные, клей-карандаш, клей ПВА, ножницы</t>
  </si>
  <si>
    <t>Неизвестный через волонтера Новикову Надежду</t>
  </si>
  <si>
    <t>вещи новые</t>
  </si>
  <si>
    <t>Участники сайта СП39.ру (Благо)</t>
  </si>
  <si>
    <t>наборы для творчества, цветная бумага, белый и цветной картон, бумага цветная велюровая, ластики, клей ПВА, клей-карандаш, ножницы, гуашь, точилки, маркеры</t>
  </si>
  <si>
    <t>Участники сайта СП39.ру (орг.Машенька)</t>
  </si>
  <si>
    <t>настольная игра, игры для взрослых и детей</t>
  </si>
  <si>
    <t>памперсы, вещи (б\у)</t>
  </si>
  <si>
    <t>Анастасия и Юрий</t>
  </si>
  <si>
    <t>вещи, игрущки (б\у)</t>
  </si>
  <si>
    <t>вещи (б\у), обувь (б\у)</t>
  </si>
  <si>
    <t>Юлия</t>
  </si>
  <si>
    <t>кроватка  детская (б\у)</t>
  </si>
  <si>
    <t>Семья Феськовых</t>
  </si>
  <si>
    <t>принтер (б\у)</t>
  </si>
  <si>
    <t>Лагутинская София</t>
  </si>
  <si>
    <t>косметика, вещи (б\у)</t>
  </si>
  <si>
    <t>Детский  христианский клуб "Янтарная лань"</t>
  </si>
  <si>
    <t>памперсы, салфетки влажные</t>
  </si>
  <si>
    <t>Гуля</t>
  </si>
  <si>
    <t>вещи (б\у)  + новые</t>
  </si>
  <si>
    <t>Орлова Ольга</t>
  </si>
  <si>
    <t>вещи (б\у), игрушки (б\у), материалы для поделок</t>
  </si>
  <si>
    <t>новые детские вещи (колготки, носки, боди, футболки)</t>
  </si>
  <si>
    <t>бахилы, салфетки, простыни одноразовые</t>
  </si>
  <si>
    <t>Участники сайта СП39.ру (Благо) (Южный)</t>
  </si>
  <si>
    <t>влажные салфетки, бутылочки для смесей, прорезыватель, раскраска</t>
  </si>
  <si>
    <t>цветные карандаши, фломастеры, пластилин, раскраски, фигурные ножницы, клей пва, альбомы для рисования, картон цветной, трубочки для напитков, стаканчики-непраливайка</t>
  </si>
  <si>
    <t>Волонтер Евгений Довгаль</t>
  </si>
  <si>
    <t>набор продуктов (макароны, крупы, сахар, сладости) для ребенка с онко-заболеванием</t>
  </si>
  <si>
    <t>Романенко Алина</t>
  </si>
  <si>
    <t>"Дневник пациента" для детей- пациентов Онкогематологического отделения</t>
  </si>
  <si>
    <t>ООО "Флексор"</t>
  </si>
  <si>
    <t>коляски детские прогулочные (бракованные) - 10 шт</t>
  </si>
  <si>
    <t>Всеволод</t>
  </si>
  <si>
    <t>детские настольные игры (б\у), канцтовары, пластилин, гуашь</t>
  </si>
  <si>
    <t>Участники сайта СП39.ру  (Благо)</t>
  </si>
  <si>
    <t>набор для вышивания, пазлы, косметика</t>
  </si>
  <si>
    <t>Участники сайта СП39.ру (Благо) (Максик)</t>
  </si>
  <si>
    <t>детское нижнее  белье</t>
  </si>
  <si>
    <t>косметика, рамки</t>
  </si>
  <si>
    <t>Участники сайта СП39.ру (Благо) Центральный офис</t>
  </si>
  <si>
    <t>наборы для лепки, гуашь, стаканчики-непраливайка, цветная бумага</t>
  </si>
  <si>
    <t>Акатьев Алексей</t>
  </si>
  <si>
    <t>колготки детские новые</t>
  </si>
  <si>
    <t>Ольга Миронова, Надежда Ольшевская</t>
  </si>
  <si>
    <t>Прокуророва Екатерина</t>
  </si>
  <si>
    <t>Кондратьева Анастасия</t>
  </si>
  <si>
    <t>диски (б\у)</t>
  </si>
  <si>
    <t>Надя И Артем Пасичные</t>
  </si>
  <si>
    <t>ноутбук (б\у)</t>
  </si>
  <si>
    <t>Неизвестный (через охрану)</t>
  </si>
  <si>
    <t>"Соместные покупки" с форума "НьюКалининград"</t>
  </si>
  <si>
    <t>туалетная бумага, влажные салфетки</t>
  </si>
  <si>
    <t>Волонтер Лина Азерская</t>
  </si>
  <si>
    <t>погркмушки (б\у)</t>
  </si>
  <si>
    <t>конфеты-календарь</t>
  </si>
  <si>
    <t>журналы, энциклопедии</t>
  </si>
  <si>
    <t xml:space="preserve">Участники сайта Сп39.ру </t>
  </si>
  <si>
    <t>бумажные полотенца, детская игрушка, раскраски, песочная картина, одежда новая, чистящие средства</t>
  </si>
  <si>
    <t>фруктовые батончики</t>
  </si>
  <si>
    <t>мыломоющие средства и принадлежности</t>
  </si>
  <si>
    <t>Семья Богдановых</t>
  </si>
  <si>
    <t xml:space="preserve">Алия Кущенко </t>
  </si>
  <si>
    <t>влажные салфетки, картон</t>
  </si>
  <si>
    <t>Алиса Роскина</t>
  </si>
  <si>
    <t>2 набора "Лего" на Д.Р. ребенку Онкогематологии</t>
  </si>
  <si>
    <t xml:space="preserve">торт на Д.Р.  для ребенка Онкогематологического отделения ДОБ </t>
  </si>
  <si>
    <t>Центр развития "Детки"</t>
  </si>
  <si>
    <t>одежда (б\у)</t>
  </si>
  <si>
    <t>Александра Прядко</t>
  </si>
  <si>
    <t>картон, цветная бумага, цв.карандаши</t>
  </si>
  <si>
    <t>детские игрушки (б\у)</t>
  </si>
  <si>
    <t>сок</t>
  </si>
  <si>
    <t>Наталья</t>
  </si>
  <si>
    <t>Волонтер Ольга Попова</t>
  </si>
  <si>
    <t>раскраска на Д.Р. ребенку из Онкогематологии</t>
  </si>
  <si>
    <t>Пигулевская Настя</t>
  </si>
  <si>
    <t>Маленький пациент 1Хирургии ДОБ (Николай)</t>
  </si>
  <si>
    <t>цветная бумага, картон, клей</t>
  </si>
  <si>
    <t>сладости</t>
  </si>
  <si>
    <t>Виктория</t>
  </si>
  <si>
    <t xml:space="preserve">Татьяна Свистильник </t>
  </si>
  <si>
    <t>Мария Лагутинская</t>
  </si>
  <si>
    <t>продукты</t>
  </si>
  <si>
    <t>Ольга Тускайте</t>
  </si>
  <si>
    <t>памперсы, вещи (б\у), игрушки (б\у)</t>
  </si>
  <si>
    <t>Елена</t>
  </si>
  <si>
    <t>Елена с ул. Макарова</t>
  </si>
  <si>
    <t>питание детское</t>
  </si>
  <si>
    <t>Семья Счастливых</t>
  </si>
  <si>
    <t>вещи для новорожденных (б\у)</t>
  </si>
  <si>
    <t>новая детская обувь, пеленки одоразовые</t>
  </si>
  <si>
    <t>Гаренко Александра</t>
  </si>
  <si>
    <t>София Лагутинская</t>
  </si>
  <si>
    <t>стульчик детский</t>
  </si>
  <si>
    <t>Дмитрий</t>
  </si>
  <si>
    <t>Кристина</t>
  </si>
  <si>
    <t>Илона Ф.</t>
  </si>
  <si>
    <t>велосипед детский (б\у)</t>
  </si>
  <si>
    <t>Виктор</t>
  </si>
  <si>
    <t>детский столик в игровую комнату</t>
  </si>
  <si>
    <t>Волонтер Новикова Надежда</t>
  </si>
  <si>
    <t>телевизионные антенны</t>
  </si>
  <si>
    <t>Анна Андреевна</t>
  </si>
  <si>
    <t>телевизор (б\у) для игровой комнаты Зеленоградской области</t>
  </si>
  <si>
    <t>подарок для ребенка из Онкогематологии</t>
  </si>
  <si>
    <t>Волонтер Егений Довгаль</t>
  </si>
  <si>
    <t>набор продуктов (крупы, макароны, сладости) для подшефного ребенка</t>
  </si>
  <si>
    <t>торт на Д.Р. ребенку Онкогематологии</t>
  </si>
  <si>
    <t>Студия раннего развития "Детки"</t>
  </si>
  <si>
    <t>вещи детские (б\у), памперсы, питание детское, бутылочки для кормления, крем, шампунь, масло детское</t>
  </si>
  <si>
    <t>Кущенко Алия</t>
  </si>
  <si>
    <t>Татьяна</t>
  </si>
  <si>
    <t>Марина</t>
  </si>
  <si>
    <t>вещи (б\у), сладости</t>
  </si>
  <si>
    <t>памперсы, игрушки (б\у)</t>
  </si>
  <si>
    <t>Незвестный</t>
  </si>
  <si>
    <t>ходунки для взрослых</t>
  </si>
  <si>
    <t>Участники форума "НьюКалининград"</t>
  </si>
  <si>
    <t>скатерти одноразовые, щетки зубные, одноразовое мыло, шампуни</t>
  </si>
  <si>
    <t>Анна</t>
  </si>
  <si>
    <t>Лилия</t>
  </si>
  <si>
    <t>подарок на Д.Р. ребенку из  Онкогематологии ДОБ(украшения, косметика, косметичка)</t>
  </si>
  <si>
    <t>Интернет магазин "Торгун"</t>
  </si>
  <si>
    <t>вещи (б\у). пампересы</t>
  </si>
  <si>
    <t>Виктория Потехина</t>
  </si>
  <si>
    <t>косметика - подарок на Д.Р. ребенку Онкогематологии</t>
  </si>
  <si>
    <t>Галина Зылева</t>
  </si>
  <si>
    <t>подарок для ребенка с тяжелым заболеванием (перчатки боксерские, мяч, сладости)</t>
  </si>
  <si>
    <t>DVD - проигрыватель для игровой комнаты ЛОР отделения</t>
  </si>
  <si>
    <t>крем детский, влажные салфетки, пена для ванны</t>
  </si>
  <si>
    <t>Продукты (соус, салат, мороженое, аджика, ветчина, колбаса, сыр, йогурт, корнишоны, огурчики, крем творожный, сырок,повидло)</t>
  </si>
  <si>
    <t>Продукты (торт, вареники, сыр, колбаса, сметана, чай, карпаччо, творог, сливки, капуста)</t>
  </si>
  <si>
    <t>Продукты (яблоки)</t>
  </si>
  <si>
    <t>Продукты (сливки, хлеб, печенье, майонез, масло,кофе, сметана, макароны, сосиски, сыр, лепешка сырная, основа для пиццы), крем для рук, салфетка</t>
  </si>
  <si>
    <t>Продукты (картофель фри, сардельки, яблоки, сыр, масло крестьянское, батон, чипсы, сок)</t>
  </si>
  <si>
    <t>Продукты (сосика в тесте, торт, слойка, пирожок)</t>
  </si>
  <si>
    <t>Продукты (кефир)</t>
  </si>
  <si>
    <t>Продукты (печень, шоколад, десерт, йогурт, молоко, десерт, сметана)</t>
  </si>
  <si>
    <t>Продукты (молоко, чипсы, ббатончик шоколадный, жевательная резинка, мандарины, йогурт, мюсли, хачапури, масло крестьянское, мороженое, творог, биопродукт)</t>
  </si>
  <si>
    <t>Телефонный аппарат  (программа "Больничные дети-сироты")</t>
  </si>
  <si>
    <t>Сим-карта  (программа "Больничные дети-сироты")</t>
  </si>
  <si>
    <t>Компенсация проезда для выполнения волонтерских программ волонтерам по путевому листу на личный транспорт (Лагутинская София)</t>
  </si>
  <si>
    <t>Ткань для костюмов</t>
  </si>
  <si>
    <t>Пошив комуфляжа</t>
  </si>
  <si>
    <t>Лента атласная, нитки, швензы</t>
  </si>
  <si>
    <t>Перчатки х\б, обои, леска, калийфос, удалитель плесени, соль изолирующая, шпаклевка, клей для плитки, лук порей, средство от вредителей, средство защитное, клей пва, краска, тыква, дайкон, гера.</t>
  </si>
  <si>
    <t xml:space="preserve">Ткань </t>
  </si>
  <si>
    <t>Кашпо на стойке</t>
  </si>
  <si>
    <t>Пленка самоклеющаяся</t>
  </si>
  <si>
    <t>Пластика Cernit</t>
  </si>
  <si>
    <t>Антистатик, жевательные резинки</t>
  </si>
  <si>
    <t>Ножницы, скатерти</t>
  </si>
  <si>
    <t>Диски CD-R, батарейки</t>
  </si>
  <si>
    <t>Карандаши, клей, точилки. Скатерти, руки</t>
  </si>
  <si>
    <t>Ремонт  VW T-4 (коллектор, подставка под подшипник, подшипники, регулятор), слесарные работы</t>
  </si>
  <si>
    <t>Транспортные расходы (вывоз мусора на полигон в мамоново)</t>
  </si>
  <si>
    <t>печенье, книги (б\у), пластиковая посуда</t>
  </si>
  <si>
    <t>Участники сайта Сп39.ру</t>
  </si>
  <si>
    <t xml:space="preserve">вещи детские (новые),игрушки(новые), заколки и резинки </t>
  </si>
  <si>
    <t>Участники сайта СП39.ру (Центральный офис): 43 kosteshka</t>
  </si>
  <si>
    <t>тетради, блокноты</t>
  </si>
  <si>
    <t>Участники сайта СП39.ру (Благо): Елена Н.</t>
  </si>
  <si>
    <t>Участники сайта СП39.ру (Благо): Доброе слово</t>
  </si>
  <si>
    <t>полотенца махровые (новые)</t>
  </si>
  <si>
    <t>клей-карандаш, ластики, точилки, простые карандаши, аквагримм, кисти для рисования, ножницы</t>
  </si>
  <si>
    <t>гуашь, краски пальчиковые, акриловые краски</t>
  </si>
  <si>
    <t>Ольга Миронова</t>
  </si>
  <si>
    <t>Анна Садовская</t>
  </si>
  <si>
    <t>торт на День рождения ребенку из Онкогематологии</t>
  </si>
  <si>
    <t>Дорошева Наталья</t>
  </si>
  <si>
    <t>на торт для подшефного ребенка на День рождения</t>
  </si>
  <si>
    <t>Магазин "Сто покупок" ТЦ "Калининский"</t>
  </si>
  <si>
    <t>через Софию</t>
  </si>
  <si>
    <t>Мульганов Евгений</t>
  </si>
  <si>
    <t>Неизвестный (через Силкину Екатерину)</t>
  </si>
  <si>
    <t>доставка детского питания из г.Мамоново в г.Калининград</t>
  </si>
  <si>
    <t>Оплата за трансфер за доставку детского питания из г.Мамоново в г.Калининград</t>
  </si>
  <si>
    <t>Оплата организационного взноса волонтера Азерской Лины за участие в международном управленческом форуме "АТР-2013.Алтай.Точки роста."</t>
  </si>
  <si>
    <t>Компенсация проезда для выполнения волонтерских программ волонтерам по путевому листу на личный транспорт (Курт-Коваленко Екатерина)</t>
  </si>
  <si>
    <t>Компенсация мобильной связи для реализации волонтерских программ на личный мобильный телефон (Моисеева Надежда)</t>
  </si>
  <si>
    <t>Компенсация мобильной связи для реализации волонтерских программ на личный мобильный телефон ("Больничные дети-сироты")</t>
  </si>
  <si>
    <t>Пакеты мусорные</t>
  </si>
  <si>
    <t>Парковка (за остановку автомобиля на стоянке на Пасхальной Ярмарке в ТЦ "Клевер")</t>
  </si>
  <si>
    <t>Продукты (напиток "Имунелле")</t>
  </si>
  <si>
    <t>Компенсация мобильной связи для реализации волонтерских программ на личный мобильный телефон (Киричук Елена)</t>
  </si>
  <si>
    <t>Торт на Д.Р. ребенку из Педиатрии (Вова К.)</t>
  </si>
  <si>
    <t>Компенсация проезда для выполнения волонтерских программ волонтерам по путевому листу на общественный транспорт (Зылева Елизавета)</t>
  </si>
  <si>
    <t>еза Виктория</t>
  </si>
  <si>
    <t>Компенсация проезда для выполнения волонтерских программ волонтерам по путевому листу на общественный транспорт (Береза Виктория)</t>
  </si>
  <si>
    <t>Распечатка рисунков  на цветном принтере  для художественной росписи в игровой комнате Лор-отделения ДОБ</t>
  </si>
  <si>
    <t>Отправка отчёта экспресс-почтой  в Москву</t>
  </si>
  <si>
    <t>Кисти художественные   для художественной росписи в игровой комнате Лор-отделения ДОБ</t>
  </si>
  <si>
    <t>Перчатки х\б, мешки полипропиленовые</t>
  </si>
  <si>
    <t>Топливо на микроавтобус БЦ "Верю в чудо" для выполнения волонтерских программ по путевому листу на VW T-4 (Пивненко Р.)</t>
  </si>
  <si>
    <t>Распечатка на цветном принтере</t>
  </si>
  <si>
    <t>Противопролежневые пластыри для пациента Онкогематологического отделения ДОБ  (Димы С.)</t>
  </si>
  <si>
    <t>Замок навесной</t>
  </si>
  <si>
    <t>Покупатели магазина "Камомила" ул.Некрасова (в ящик пожертвований)</t>
  </si>
  <si>
    <t>Покупатели магазина "Зайди-Купи" ул.Белинского,53 (в ящик пожертвований)</t>
  </si>
  <si>
    <t>Покупатели магазина "Сто покупок" ТЦ "Калининский", павильон 213 (в ящик пожертвований)</t>
  </si>
  <si>
    <t>Покупатели магазина "Зайди-Купи" ул. Интернациональная (в ящик пожертвований)</t>
  </si>
  <si>
    <t>Оплата питьевой воды (3балона) Альберт Новоян</t>
  </si>
  <si>
    <t>Доставка стройматериалов для ремонта с Бауцентра в Детскую Областную Больницу в игровую комнату Лор-отделения</t>
  </si>
  <si>
    <t xml:space="preserve">Распечатка на цветном принтере </t>
  </si>
  <si>
    <t>Продукты (сладкая вата)</t>
  </si>
  <si>
    <t xml:space="preserve">Учебники для ребенка из Ортопедии </t>
  </si>
  <si>
    <t>Компенсация проезда для выполнения волонтерских программ - поздравление ребенка с Днем рождения (Бочкова Валерия)</t>
  </si>
  <si>
    <t>Неизвстный</t>
  </si>
  <si>
    <t>банки трехлитровые, витражи</t>
  </si>
  <si>
    <t>Елена Новичкова</t>
  </si>
  <si>
    <t>торт на День рождения ребенку Онкогематологии</t>
  </si>
  <si>
    <t>энциклопедия на День рождения ребенку из Онкогематологии</t>
  </si>
  <si>
    <t>сок, торт, скатерть, пластиковая посуда, колпачки праздничные</t>
  </si>
  <si>
    <t>влажные салфетки, пакеты мусорные</t>
  </si>
  <si>
    <t>Мария и Ева Лагутинские</t>
  </si>
  <si>
    <t>блокноты, ручки</t>
  </si>
  <si>
    <t>Участники сайта СП39.ру (Благо) (Машенька)</t>
  </si>
  <si>
    <t>леденцы, мягкие игрущки (новые)</t>
  </si>
  <si>
    <t>пяльца</t>
  </si>
  <si>
    <t>азбука на День рождения ребенку из Онкогематологии</t>
  </si>
  <si>
    <t>полотенца, диски (б\у), пакеты, каши быстрого приготовления</t>
  </si>
  <si>
    <t>Анна Шевцова</t>
  </si>
  <si>
    <t>игрушки (новые), сладости - на праздник 1 июня в Онкогематологию</t>
  </si>
  <si>
    <t>крем детский, ватные палочки, очки солнцезащитные, вещи (б\у)</t>
  </si>
  <si>
    <t>Продукты (молоко, питьевая вода, лимон, авокадо, томаты, нектарины козинаки, сыр, хачапури, шоколад), туалетная бумага</t>
  </si>
  <si>
    <t>Шпатлевка, нож, валик, коробка установочная, кисть</t>
  </si>
  <si>
    <t>Маски медицинские детские (для детей с Онкологией)</t>
  </si>
  <si>
    <t>Смесь молочная детская дял Максимки (КардиоЦентр)</t>
  </si>
  <si>
    <t>Продукты (кулич шоколадный) - Диме С.</t>
  </si>
  <si>
    <t>Оплата труда СуперМам (няни, воспитали), круглосуточно ухаживающих за детьми-сиротами, детьми, оставшимися без попечения родителей, детьми-отказничками в 3х больницах (Детская городская больница, Детская областная больница, детское отделение Кардиологического центра).
Данная статья софинансируется благотворительным фондом "Солнечный город" (г. Новосибирск)</t>
  </si>
  <si>
    <t>Программа "Больничные Дети-сироты". Транспортные расходы</t>
  </si>
  <si>
    <t>Компенсация проезда волонтерам и координатору программы на поездки в социальные учреждения (детские дома, Дома малютки и тд) для осуществления контроля за программой "Больничные дети-сироты", за СуперМамами, отвоз материальной помощи детям, в т.ч. по детским отделениям некалинниградских больниц</t>
  </si>
  <si>
    <t>Программа "Больничные Дети-сироты". Связь, интернет</t>
  </si>
  <si>
    <t>Оплата связи 1 телефона программы; оплата интернет-модема для выхода в интернет</t>
  </si>
  <si>
    <t>Программа "Больничные Дети-сироты". СуперМамы. Софинсирование от БФ "Солнечный город"</t>
  </si>
  <si>
    <t>Сетка шлиф., валики паралон</t>
  </si>
  <si>
    <t>Силикон</t>
  </si>
  <si>
    <t>Проект "ПроПамять" для детей с особыми потребностями. Софинансирование по гранту Комитета по образованию г. Калининграда</t>
  </si>
  <si>
    <t>"ПроПамять" - историко-культурное просвещение детей, находящихся в трудной жизненной ситуации и с особыми потребностями здоровья.
В рамках проекта проведение фотолабораторий, фотовыставки и иные социальные мероприятия.
В сотрудничестве с Казачьими обществами и другими организациями КО</t>
  </si>
  <si>
    <t>Ролл-ап</t>
  </si>
  <si>
    <t>Членский взнос за май 2013</t>
  </si>
  <si>
    <t>Мебельная фабрика "Гринда": Перечисление прибыли благотворительной акции "Купи игрушку - помоги Ребенку" по отчету за Апрель 2013</t>
  </si>
  <si>
    <t>Мебельная фабрика "Гринда</t>
  </si>
  <si>
    <t>Мебельная фабрика "Гринда: Оплата труда СуперМамы (Наталья Евсейчик) для деток без мам в КардиоЦентре за апрель: 18 000,00 руб.</t>
  </si>
  <si>
    <t>Пожертвования из ящика пожертвований в рамках благотворительного центра "Парад принцесс"</t>
  </si>
  <si>
    <t>Пожертвования с ящика пожертвования в рамках благотворительного мероприятия "В ритме чуда" (благотворительные взносы за билеты до и в день мероприятия, пожертвования в ящик)</t>
  </si>
  <si>
    <t>ООО "Мик-Авиа": 
Пожертвование в рамках благотворительного мероприятия "В ритме чуда"</t>
  </si>
  <si>
    <t>ООО "Аквачистка": 
Пожертвование в рамках благотворительного мероприятия "В ритме чуда"</t>
  </si>
  <si>
    <t>"ООО "Акстрой"": 
Пожертвование в рамках благотворительного мероприятия "В ритме чуда"</t>
  </si>
  <si>
    <t>Оплата з/п координатору БЦ "Больничные дети-сироты" (Яна Скутте) за 10 раб.дней в апреле - 10 000,00</t>
  </si>
  <si>
    <t>Материальное вознаграждение социальной няни за ежедневный уход с 8 до 16 ч для ребенка-отказчника с Неврологии - 5 500 руб.</t>
  </si>
  <si>
    <t>Материальное вознаграждение социальной няни за ежедневный уход с 8 до 16 ч (21 день) для 2х детей с Неврологии и Ортопедии - 10 000 руб.</t>
  </si>
  <si>
    <t>Оплата з/п социальным няням в Кардио (Анастасия и Светлана) за март - 10 000,00</t>
  </si>
  <si>
    <t>Организация участия в "IV Всемирных играх победителей" для детей с онкологией</t>
  </si>
  <si>
    <t>Организация трансфера делегации от Калининградской области (оплата топливных сборов и траснфера; 
оплата тарифа через БФ "Подари Жизнь" по "Милям Милосердия")</t>
  </si>
  <si>
    <t>Оплата топливных сборов для калининградской делегации по маршруту Калининград-Москва-Калининград (3 312 руб.*17 человек)</t>
  </si>
  <si>
    <t>Оплата трансфера (автобуса) для калининградской делегации Калининград-Храброво</t>
  </si>
  <si>
    <t>Оплата трансфера (автобуса) калининградской делегации Храброво-Калининград, в т.ч.область (развоз детей по домам)</t>
  </si>
  <si>
    <t>Заработная плата Администратору "Верю в чудо" (из средств премии "Сопричастность") за декабрь 2012</t>
  </si>
  <si>
    <t>Заработная плата Администратору "Верю в чудо" (из средств премии "Сопричастность") за январь 2013</t>
  </si>
  <si>
    <t>Заработная плата Администратору "Верю в чудо" (из средств премии "Сопричастность") за март 2013</t>
  </si>
  <si>
    <t>Заработная плата Администратору "Верю в чудо" (из средств премии "Сопричастность") за февраль 2013</t>
  </si>
  <si>
    <t>Заработная плата Администратору "Верю в чудо" (из средств премии "Сопричастность") за апрель 2013</t>
  </si>
  <si>
    <t>Заработная плата Администратору "Верю в чудо" (из средств премии "Сопричастность") за май 2013</t>
  </si>
  <si>
    <t>Заработная плата Администратору "Верю в чудо" (из средств премии "Сопричастность") за июнь 2013</t>
  </si>
  <si>
    <t>Проживание, питание в пансионате "Волна", дополнительное питание, полиграфия, трансфер и т.д.</t>
  </si>
  <si>
    <t>резинки, заколки, вещи детские новые, игрушки новые</t>
  </si>
  <si>
    <t>Илья</t>
  </si>
  <si>
    <t>накопительный съемный диск</t>
  </si>
  <si>
    <t>цветной картон, простые карандаши, ножницы, акварель, альбомы, пластилин, игра настольная</t>
  </si>
  <si>
    <t>Светлана (Kotofeya)</t>
  </si>
  <si>
    <t>игрушки (б\у), нитки</t>
  </si>
  <si>
    <t>воздушные шары, свечи, аквагрим, бумажные тарелочки, колпачки</t>
  </si>
  <si>
    <t>inna_kil: носки, Лёка 69: детские вещи (новые); 86 Оксанка - канцтовары, настольная игра, мыло, горшок для цветов, одежда детская (новая)</t>
  </si>
  <si>
    <t>йогурты, вафли, вода, печенье</t>
  </si>
  <si>
    <t>Александр</t>
  </si>
  <si>
    <t>новые детские носки и колготки</t>
  </si>
  <si>
    <t>прокладки гигиенические, салфетки влажные</t>
  </si>
  <si>
    <t>ножницы, клей, ручки, карандаши, скатерти одноразовые, маски медицинские детские</t>
  </si>
  <si>
    <t>Александра Коломийцева</t>
  </si>
  <si>
    <t>Юлия Сёмина</t>
  </si>
  <si>
    <t>стульчик для кормления</t>
  </si>
  <si>
    <t>кнцтовары</t>
  </si>
  <si>
    <t>Аренда почтового ящика на 1 год</t>
  </si>
  <si>
    <t>Отправка заказного письма в Москву (отчетные док-ты в ЗАО Деньги)</t>
  </si>
  <si>
    <t>Отправка заказного письма в Москву (отчетные док-ты в ПейЮ)</t>
  </si>
  <si>
    <t>USB-диск-накопитель (подарок Свете М. с Онкологии)</t>
  </si>
  <si>
    <t>Членский взнос за июнь 2013</t>
  </si>
  <si>
    <t>Мобильный телефон БП "Больничные дети-сироты"</t>
  </si>
  <si>
    <t>Благотворительное отчисление с сайта SP39.RU: 
на стеллажи в Социальный склад</t>
  </si>
  <si>
    <t>Стеллажи для Социального склада</t>
  </si>
  <si>
    <t>Телефон МТС (76-45-90)</t>
  </si>
  <si>
    <t>Отправка письма в Москву (в ЗАО Деньги)</t>
  </si>
  <si>
    <t>Декоративная лента для космюмов</t>
  </si>
  <si>
    <t>Коммунальные услуги за май за  волонтерское помещение на Московском проспекте</t>
  </si>
  <si>
    <t>Коммунальные услуги за апрель за волонтерское помещение на Московском проспекте</t>
  </si>
  <si>
    <t>Эмаль - спрей лак 2 шт.</t>
  </si>
  <si>
    <t>Компенсация проезда для выполнения волонтерских программ волонтерам по путевому листу на общественный транспорт (Балычева Елена)</t>
  </si>
  <si>
    <t xml:space="preserve">Брус сухой, дюбель-гвоздь, краска дисперсионная, лак-спрей, линолеум, панель мдф, саморезы, средство для обработки дерева, угол мдф </t>
  </si>
  <si>
    <t>Благотворительное отчисление с сайта SP39.RU: 
на стройматериалы для ремонта Игровой комнаты ЛОР-отделения</t>
  </si>
  <si>
    <t>Благотворительное отчисление с сайта SP39.RU: 
на доставку стройматериалов для ремонта Игровой комнаты ЛОР-отделения</t>
  </si>
  <si>
    <t>Заработная плата социальным няням (1 ч-к) по гражданско-правовому договору за май 2013</t>
  </si>
  <si>
    <t>Заработная плата социальным няням (5 ч-к) по трудовым договорам за май 2013</t>
  </si>
  <si>
    <t>Уплата взносов от НС и ПЗ за апрель 2013 г.</t>
  </si>
  <si>
    <t xml:space="preserve">Уплата ЕСН в ПФР (накопительная часть) за апрель 2013 г. </t>
  </si>
  <si>
    <t>Уплата НДФЛ за апрель 2013 г.</t>
  </si>
  <si>
    <t>Уплата ЕСН в ПФР (страховая часть) за апрель 2013 г.</t>
  </si>
  <si>
    <t>ОАО "Спутник"</t>
  </si>
  <si>
    <t>Отдел образования г. Калининграда:
муниципальный грант</t>
  </si>
  <si>
    <t>Шнедер</t>
  </si>
  <si>
    <t>КРОИ "Сообщество" при "Русском хлебе"</t>
  </si>
  <si>
    <t>ИП Карпейчик Екатерина Игоревна</t>
  </si>
  <si>
    <t>Уплата взносов от НС и ПЗ за май 2013 г.</t>
  </si>
  <si>
    <t xml:space="preserve">Уплата ЕСН в ПФР (накопительная часть) за май 2013 г. </t>
  </si>
  <si>
    <t>Уплата НДФЛ за май 2013 г.</t>
  </si>
  <si>
    <t>Уплата ЕСН в ПФР (страховая часть) за май 2013 г.</t>
  </si>
  <si>
    <t>Праздники "День России в Больницах" по Гранту ОАО "БинБанк в Калининграде"</t>
  </si>
  <si>
    <t>Организация серии мероприятий в ДОБе к 12 июня: 
подарки, сладости, реквизит</t>
  </si>
  <si>
    <t>Подарки детям взрослым (фотоальбомы, фоторамки)</t>
  </si>
  <si>
    <t>Благотворительное отчисление с сайта SP39.RU</t>
  </si>
  <si>
    <t>УФК по Калининградской области (Министерство по муниципальному развитию и внутренней политике Калининградской области)</t>
  </si>
  <si>
    <t>Субсидия проекта "Молодежь в поддержку нуждающимся детям"</t>
  </si>
  <si>
    <t>Организация мероприятий и выпуск методического пособия по детскому больничному и социальному волонтерству</t>
  </si>
  <si>
    <t xml:space="preserve">Взыскание денежных средств в ПФР (ПФР.НЧ.Пеня) </t>
  </si>
  <si>
    <t xml:space="preserve">Взыскание денежных средств в ПФР (ПФР.СЧ.Пеня) </t>
  </si>
  <si>
    <t>ОАО "БинБанк в Калининграде"</t>
  </si>
  <si>
    <t>Уплата процентов на остаток средств на расчетном за май</t>
  </si>
  <si>
    <t>Уплата процентов на остаток средств на расчетном за июнь</t>
  </si>
  <si>
    <t>Перевод средств на р/с мамы Сережи Кострова (ребенок с онкологией) для оплаты услуги "МРТ с анастезией" в Москве</t>
  </si>
  <si>
    <t>Компенсация мобильной связи для реализации волонтерских программ на личный мобильный телефон (София Лагутинская)</t>
  </si>
  <si>
    <t>Продукты</t>
  </si>
  <si>
    <t>Елена Владимировна К. (карта 6761****7865)</t>
  </si>
  <si>
    <t>Перечисления (прибыль) с Благотворительной Совместной закупки №4 на sp39.ru в мае 2013</t>
  </si>
  <si>
    <t>Людмила Ивановна Г. (карта 6761****8514)</t>
  </si>
  <si>
    <t>Ирина Евгеньевна (карта 5469****2008)</t>
  </si>
  <si>
    <t>Евгения Игоревна Г. (карта 6761****2256)</t>
  </si>
  <si>
    <t>Анна Вячеславовна З. (карта 5469****6539)</t>
  </si>
  <si>
    <t>Елена Игоревна О. (карта 4276****4730)</t>
  </si>
  <si>
    <t>Анжелика Александровна Ш. (карта 6761****3265)</t>
  </si>
  <si>
    <t>Неизвестный (карта 4276****2823)</t>
  </si>
  <si>
    <t>Принтер цветной для печати фотографий</t>
  </si>
  <si>
    <t>Картридж черный -2 шт</t>
  </si>
  <si>
    <t>Пиццы на праздник "День защиты детей" в ДОБе</t>
  </si>
  <si>
    <t>Светлана Ковалева</t>
  </si>
  <si>
    <t>творческие наборы,канцтовары,подарки</t>
  </si>
  <si>
    <t>Директор магазина канцтоваров Алексей</t>
  </si>
  <si>
    <t>канцтовары, творческие набоы</t>
  </si>
  <si>
    <t>вещи  б\у</t>
  </si>
  <si>
    <t>учебники б\у</t>
  </si>
  <si>
    <t>вещи  б\у, игрушки б\у</t>
  </si>
  <si>
    <t>вещи  б\у,памперсы</t>
  </si>
  <si>
    <t>вещи  б\у,книгиб\у,фотоальбом б\у, пластмассовые игрушки</t>
  </si>
  <si>
    <t>Наталья Челюбеева</t>
  </si>
  <si>
    <t>памперсы больших размеров</t>
  </si>
  <si>
    <t>Илья Лукьяненко</t>
  </si>
  <si>
    <t>Игрушки новые</t>
  </si>
  <si>
    <t>Яцкевич Екатерина</t>
  </si>
  <si>
    <t>книги б\у</t>
  </si>
  <si>
    <t>одежда б\у</t>
  </si>
  <si>
    <t xml:space="preserve">Ирина </t>
  </si>
  <si>
    <t>Участники сайта СП39</t>
  </si>
  <si>
    <t>развивающие игрушки, раскраски для детей</t>
  </si>
  <si>
    <t>Участники сайта СП39 "Доброе слово" центр.офис</t>
  </si>
  <si>
    <t>машинка с пультом управления на день рождение ребенку из онкогематологии</t>
  </si>
  <si>
    <t>печенье,жидкое мыло,гель для душа, пакеты</t>
  </si>
  <si>
    <t>фрукты</t>
  </si>
  <si>
    <t>фотоальбомы б\у</t>
  </si>
  <si>
    <t>книги б\у, закладки</t>
  </si>
  <si>
    <t>вещи б\у</t>
  </si>
  <si>
    <t>игрушки б\у</t>
  </si>
  <si>
    <t>туалетная бумага, каша быстрого приготовления,губки для мытья посуды, шампунь</t>
  </si>
  <si>
    <t>Волонтер Надежда Новикова</t>
  </si>
  <si>
    <t>вещи детские б\у,новые,игрушки б\у</t>
  </si>
  <si>
    <t>детское питание,влажные салфетки</t>
  </si>
  <si>
    <t>ватные палочки,ватные диски,крем детский,памперсы</t>
  </si>
  <si>
    <t>Смесь "Малютка",детское мыло,влажные салфетки,подгозники,детское питание</t>
  </si>
  <si>
    <t>настольные игры,пазлы мягкие и пластмассовые, раскраски-листы отсканированные</t>
  </si>
  <si>
    <t>вещи детские б\у</t>
  </si>
  <si>
    <t>вещи б\у для взрослых</t>
  </si>
  <si>
    <t>вешалки для одежды</t>
  </si>
  <si>
    <t>обувь для мальчика б\у</t>
  </si>
  <si>
    <t>вещи б\у,сувениры б\у,косметика б\у</t>
  </si>
  <si>
    <t>носки детсик новые,комплекты новые,кофточка</t>
  </si>
  <si>
    <t>вещи б\у,игрушки б\у</t>
  </si>
  <si>
    <t>вещи детсккие б\у</t>
  </si>
  <si>
    <t>Участник и сайта СП39 (Благо) "Фея"</t>
  </si>
  <si>
    <t>носки детсик новые,колготки новые,бижутерия новая, резинки и заколки для волос новые,вещи детские новые</t>
  </si>
  <si>
    <t>альбомы для рисования,клей ПВА,картон цветной,бумага цветная</t>
  </si>
  <si>
    <t>Вера Глазер</t>
  </si>
  <si>
    <t>вещи б\у детские</t>
  </si>
  <si>
    <t>вещи б\у детские,игрушки б\у</t>
  </si>
  <si>
    <t>Участники сайта СП№( "Доброе  слово" "Машенька"</t>
  </si>
  <si>
    <t>орехи,сухофрукты,игры настольные,печенье</t>
  </si>
  <si>
    <t>пластили,фломастеры,цветные карандаши</t>
  </si>
  <si>
    <t>Виктория Тимаева</t>
  </si>
  <si>
    <t>цветная бумага,альбом для эскизов,набор кисточе,набоы цветных карандашей,клей-карандаш,гуашь</t>
  </si>
  <si>
    <t>Кристина Козьменко</t>
  </si>
  <si>
    <t>Лурье Надежда Николаевна</t>
  </si>
  <si>
    <t>кресло- инвалидное на колесиках,туалетное кресло</t>
  </si>
  <si>
    <t>Вода питьевая</t>
  </si>
  <si>
    <t>Платочки бумажные</t>
  </si>
  <si>
    <t>Катушка зажиганияя Bosch</t>
  </si>
  <si>
    <t>Компенация мобильной связи для реализации волонтерских программ на личный мобильный телефон (Киричук Е.)</t>
  </si>
  <si>
    <t>Компенация мобильной связи для реализации волонтерских программ на личный мобильный телефон (Балычева Е.)</t>
  </si>
  <si>
    <t>Тарелки бумажные</t>
  </si>
  <si>
    <t>Подносики бумажные</t>
  </si>
  <si>
    <t>Компенсация проезда для выполнения волонтерских программ волонтерам по путевому листу на личный транспорт (Курт-Коваленко Е.)</t>
  </si>
  <si>
    <t>Дюбель-шуруп</t>
  </si>
  <si>
    <t>Ремонт  VW T-4 (диагностика подвески)</t>
  </si>
  <si>
    <t>Компенация мобильной связи для реализации волонтерских программ на личный мобильный телефон (Киричук Е)</t>
  </si>
  <si>
    <t xml:space="preserve">Жидкие гвозди,герметик,эмали, угол универсальный МДФ </t>
  </si>
  <si>
    <t>Панель МДФ престиж</t>
  </si>
  <si>
    <t>Компенсация проезда для выполнения волонтерских программ волонтерам по путевому листу на личный транспорт (Курт-Коваленко Е)</t>
  </si>
  <si>
    <t>Бумага для ксерокса</t>
  </si>
  <si>
    <t>Ткань для костюма (Балычева М)</t>
  </si>
  <si>
    <t>Продукты (чипсы,пюре детск.,нектар,орех,круассан)</t>
  </si>
  <si>
    <t>Продукты (печенье,пряники)</t>
  </si>
  <si>
    <t>Продукты (хлеб,мороженое,вафли,батончик шоколадный,маслины,кукуруза,нектар,палочки крабовые)</t>
  </si>
  <si>
    <t>Продукты (молоко, печень трески)</t>
  </si>
  <si>
    <t>Продукты ( конфеты вес, капуста, мак.изделия)</t>
  </si>
  <si>
    <t>Продукты (батон, сыр,огурцы,картофель, вода питьевая)</t>
  </si>
  <si>
    <t>Продукты(пицца, биопродукт)</t>
  </si>
  <si>
    <t>Продукты(конфеты, лапша)</t>
  </si>
  <si>
    <t>Продукты( хлеб)</t>
  </si>
  <si>
    <t>Продукты(десерт творожный, куфир, напиток эрмиг)</t>
  </si>
  <si>
    <t>Продукты(батончики,нектар,мед,мармелад,паштет,хлеб,сыр,десерт,конфеты,платочки)</t>
  </si>
  <si>
    <t>Продукты(напиток,печенье,лапша)</t>
  </si>
  <si>
    <t>вода "Янтерный айсберг" 18,0л</t>
  </si>
  <si>
    <t>Цветы и торт на день рождение  Лизы Рябовой</t>
  </si>
  <si>
    <t>Пациент Глазного отделения ДОБ Егор Дрижис</t>
  </si>
  <si>
    <t>Оплата связи за телефон БЦ "Верю в чудо" (76-45-90)</t>
  </si>
  <si>
    <t>Торт на день рождение ребенку из Онкологии (Максимка)</t>
  </si>
  <si>
    <t>Компенсация проезда для выполнения волонтерских программ волонтерам (поздравление Лизы с днем рождения) М.Балычева</t>
  </si>
  <si>
    <t>Оплата телефона БП "Больничные дети-сироты" (37-66-23)</t>
  </si>
  <si>
    <t>Компенсация проезда для выполнения волонтерских программ волонтерам по путевому листу на общественном транспорте (Балычева М. и Силкна Е.) День рождение ребенка (Лиза и Айнур, онкология) в г. Советске</t>
  </si>
  <si>
    <t>Фильтр Di/CaRD CPL Поляризации (подарок на ДР для Айнур)</t>
  </si>
  <si>
    <t>Детский набор кухонный (подарок Любе)</t>
  </si>
  <si>
    <t>Компенация мобильной связи для реализации волонтерских программ на личный мобильный телефон (Овсяник М)</t>
  </si>
  <si>
    <t>Сок на день рождение Лизы</t>
  </si>
  <si>
    <t>Железнодорожные билеты на международный тренинг-семинар по больничной клоунотерапию для 4-х волонтеров (Калининград-Москва-Калининград)</t>
  </si>
  <si>
    <t>Компенсация проезда для выполнения волонтерских программ волонтерам по путевому листу на общественный транспорт (Балычева М)</t>
  </si>
  <si>
    <t>Компенсация проезда для выполнения волонтерских программ волонтерам по путевому листу на общественный транспорт (Балычева Е)</t>
  </si>
  <si>
    <t xml:space="preserve">Компенсация проезда для выполнения волонтерских программ волонтерам по путевому листу на общественном транспорте (Овсяник М) </t>
  </si>
  <si>
    <t>Компенация мобильной связи для реализации волонтерских программ на личный мобильный телефон  (Балычева Е)</t>
  </si>
  <si>
    <t>Оплата интернета Билайн в Волонтерской</t>
  </si>
  <si>
    <t>Ремонт Т-4 (подвеска)</t>
  </si>
  <si>
    <t>Оплата за телефон "Верю в чудо" (76-45-90)</t>
  </si>
  <si>
    <t>Крышка для объектива со шнуром (подарок на ДР Айнур)</t>
  </si>
  <si>
    <t>Крышки закаточные, машинка закаточная для БА "Миллион Мелочью"</t>
  </si>
  <si>
    <t xml:space="preserve">Туалетная бумага (конкурсына  празднование дня рождения ребенка) </t>
  </si>
  <si>
    <t>Компенсация проезда для выполнения волонтерских программ волонтерам (поздравление ребенка с днем рождения в п.Шолохово Полесского р-на) Андрей В.</t>
  </si>
  <si>
    <t>Брошюровка док-тов "Дневники СуперМам"</t>
  </si>
  <si>
    <t>Продукты (яблоки,сосиски, вафли,сок,хлеб,плотенца бумаж.,огурцы)</t>
  </si>
  <si>
    <t>Телефон Highscreen Spark,Сумка-футляр Алан-Rokas на ДР. Свете П. (онкология)</t>
  </si>
  <si>
    <t>Мебельная фабрика "Гринда: Оплата труда СуперМамы (Янина Дзекене и Аня Тарасенко) для деток без мам в КардиоЦентре за май: 13 000,00 руб.</t>
  </si>
  <si>
    <t>Мебельная фабрика "Гринда": Перечисление прибыли благотворительной акции "Купи игрушку - помоги Ребенку" по отчету за Май 2013</t>
  </si>
  <si>
    <t>Деньги возвращены по Конкурсу субсидий Министерства по внутреннему развитию КО 20.07.13</t>
  </si>
  <si>
    <t>Открытки детские на праздники "День России"</t>
  </si>
  <si>
    <t>Наборы для гримма, мел</t>
  </si>
  <si>
    <t xml:space="preserve">Подарки детям (игрушки, куклы, творческие наборы, спортивные наборы и тд) </t>
  </si>
  <si>
    <t>Сладости (печенье, конфеты), соки на праздники</t>
  </si>
  <si>
    <t>Мыльная основа</t>
  </si>
  <si>
    <t>Ткань, пуговицы для пошива костюмов</t>
  </si>
  <si>
    <t xml:space="preserve">Линолиум </t>
  </si>
  <si>
    <t>Уголок</t>
  </si>
  <si>
    <t>Стройматериалы (гипсокартон, клей, плитка)</t>
  </si>
  <si>
    <t>Коллеры, краска</t>
  </si>
  <si>
    <t>Пленка</t>
  </si>
  <si>
    <t>Фурнитура для мебели</t>
  </si>
  <si>
    <t>Пилка</t>
  </si>
  <si>
    <t>Профиль, фурнитура</t>
  </si>
  <si>
    <t>Бижутерия по расспродаже</t>
  </si>
  <si>
    <t>Парковка в "Акрополе" (отвоз детей в кинотеатр)</t>
  </si>
  <si>
    <t>Термос для семьи Павла К.</t>
  </si>
  <si>
    <t>Стенд на колесах для выставки детских работ</t>
  </si>
  <si>
    <t>Щит с карманами  для выставки детских работ</t>
  </si>
  <si>
    <t>Зонт одностоечный  для выставки детских работ</t>
  </si>
  <si>
    <t>Двери 3 комплекта</t>
  </si>
  <si>
    <t>Стоительные материалы (валики, кисти, грунт, красители, линолиум, профиль, шпаклевка)</t>
  </si>
  <si>
    <t>Доставка строительных материалов</t>
  </si>
  <si>
    <t>Строительные материалы (грунт, шпаклевка, шпатели)</t>
  </si>
  <si>
    <t>Заработная плата социальным няням (5 ч-к) по трудовым договорам за июнь 2013</t>
  </si>
  <si>
    <t>Светлана Владимировна Ж. (карта 4276****7133)</t>
  </si>
  <si>
    <t>Юлия Леонидовна Г.. (карта 4276****5656)</t>
  </si>
  <si>
    <t>Уплата взносов от НС и ПЗ за июнь 2013 г.</t>
  </si>
  <si>
    <t xml:space="preserve">Уплата ЕСН в ПФР (накопительная часть) за июнь 2013 г. </t>
  </si>
  <si>
    <t>Уплата НДФЛ за июнь 2013 г.</t>
  </si>
  <si>
    <t>Уплата ЕСН в ПФР (страховая часть) за июнь 2013 г.</t>
  </si>
  <si>
    <t xml:space="preserve">Корсет грудопоясничный, ингалятор, детский тонометр, медикаменты (эссенциале форте, стопангин, энап, маски детские, мирамистин, смекта, левомеколь, фолиевая кислота, сонапакс, мексидол, глицин, кортексин и другие) </t>
  </si>
  <si>
    <t>Оплата через р/с мамы</t>
  </si>
  <si>
    <t>Уплата аванса по Единому налогу (доходы 6%) за 2 квартал 2013 г.</t>
  </si>
  <si>
    <t>ООО "Анна Шульц Групп Балтия":
Перечисления по благотворительной акции "Посети концерт - помоги детям" в кафе "Шопен" (г.Зеленоградск)</t>
  </si>
  <si>
    <t>Детский благотворительный фонд "Солнечный город":
Расходы за июнь</t>
  </si>
  <si>
    <t>Детский благотворительный фонд "Солнечный город":
Расходы за май</t>
  </si>
  <si>
    <t>Министерство по внутренней политики (отдел НКО) -  перечисление судсидии на возмещение расходов, связанных с участием волонтера БЦ "Верю в чудо" (Лина Азерская) в обучающем международном семинар-тренинге "Шередарь" (Владимирская обл) в марте 2013</t>
  </si>
  <si>
    <t>Новоян Альберт Альбертович</t>
  </si>
  <si>
    <t>Семья Мальковы</t>
  </si>
  <si>
    <t>Альберт Новоян</t>
  </si>
  <si>
    <t>Меркаптопурин - химиопрепарат в таб.50мг (Беларусь), 1 уп.</t>
  </si>
  <si>
    <t>Остаток</t>
  </si>
  <si>
    <t>Препарат "Кеппра" для Светочки М. (Неврология, ДЦП)</t>
  </si>
  <si>
    <t>Возврат неистраченных средств 14.07.2013 г.</t>
  </si>
  <si>
    <t>Возврат средств от мамы Сережи Кострова (ребенок с онкологией) после оплаты услуги "МРТ с анастезией" в Москве</t>
  </si>
  <si>
    <t>ООО "Риквэст-Сервис"</t>
  </si>
  <si>
    <t>Матрацы, одеяло, наволочки б/у для социальных учреждений</t>
  </si>
  <si>
    <t>Членский взнос за июль 2013</t>
  </si>
  <si>
    <t>Адресная помощь: Арсен С.</t>
  </si>
  <si>
    <t>Приобретение лекарств в соот-и с назначениями врачей, не входящих в бесплатный перечень</t>
  </si>
  <si>
    <t>Лекарство "Силденофил" в таб. (3раза в день по 25мг), 2 таблетки</t>
  </si>
  <si>
    <t>Лекарство "Силденофил" в таб. (3раза в день по 25мг), 5 уп.</t>
  </si>
  <si>
    <t>Доставка детского зонтика с Мск</t>
  </si>
  <si>
    <t>Игорь Геннадьевич К. (карта 5469****2890) на тортик на ДР</t>
  </si>
  <si>
    <t>Ольга Юрист</t>
  </si>
  <si>
    <t>Цветы</t>
  </si>
  <si>
    <t>Распечатка детских фотографий</t>
  </si>
  <si>
    <t>Изготовление ключей для шкафчика Соц.няням в 1 хир.</t>
  </si>
  <si>
    <t>Продукты (молоко)</t>
  </si>
  <si>
    <t>Продукты (шоколад, мороженое, молоко)</t>
  </si>
  <si>
    <t>Продукты ( йогурт,хлебцы, хачапури)</t>
  </si>
  <si>
    <t>Продукты ( гель, орешки)</t>
  </si>
  <si>
    <t>Продукты (хлеб, сметана)</t>
  </si>
  <si>
    <t>Продукты ( молоко, масло)</t>
  </si>
  <si>
    <t>Продукты ( молоко, ряженка,губка,крем)</t>
  </si>
  <si>
    <t>Продукты (шоколад, ряженка)</t>
  </si>
  <si>
    <t>Продукты ( йогурт, творог, киви, бананы, лимон)</t>
  </si>
  <si>
    <t>Морожное с детьми (ДД №1) в кафе</t>
  </si>
  <si>
    <t>Продукты ( молоко, бисквит, чипсы</t>
  </si>
  <si>
    <t>Одежда (колготки)</t>
  </si>
  <si>
    <t>продукты (толокно, конфеты, драже)</t>
  </si>
  <si>
    <t>Продукты (вода, ручки, стакан)</t>
  </si>
  <si>
    <t>Продукты (творог,биойогурт,иогурт</t>
  </si>
  <si>
    <t>Продукты (йогурт, сок, творог)</t>
  </si>
  <si>
    <t>Компенация мобильной связи для реализации волонтерских программ на личный мобильный телефон  за июнь м-ц (Овсяник М.)</t>
  </si>
  <si>
    <t>Продукты (активия, растишка, баланс пит)</t>
  </si>
  <si>
    <t>Компенсация проезда для выполнения волонтерских программ волонтерам по путевому листу на личный транспорт  за июнь м-ц (Скутте Я.)</t>
  </si>
  <si>
    <t>Продукты (пирожное, творог, яблоки)</t>
  </si>
  <si>
    <t>Компенсация проезда для выполнения волонтерских программ волонтерам по путевому листу на личный транспорт  за апрель м-ц (Скутте Я.)</t>
  </si>
  <si>
    <t>Продукты - подарок маме Светы М. (неврология, нейрохирургия) с ДР.  (кофе, шоколад)</t>
  </si>
  <si>
    <t>Компенация мобильной связи для реализации волонтерских программ на личный мобильный телефон  за июль м-ц (Овсяник М.)</t>
  </si>
  <si>
    <t>Продукты ( биойогурт, сырок)</t>
  </si>
  <si>
    <t>Лекарство бепантен +</t>
  </si>
  <si>
    <t>Мочалка варежка  (Лене Ш. - Онкогемаология)</t>
  </si>
  <si>
    <t>Атласная лента</t>
  </si>
  <si>
    <t>Подарок (серьги)</t>
  </si>
  <si>
    <t>Подарок (невидимки)</t>
  </si>
  <si>
    <t>Кронштейн для телевизора</t>
  </si>
  <si>
    <t>Подарок (тушь)</t>
  </si>
  <si>
    <t>Продукты ( ряженка, пирожное)</t>
  </si>
  <si>
    <t>Приобретение кассовой  книги</t>
  </si>
  <si>
    <t>Изготовление ключа для волонтерской</t>
  </si>
  <si>
    <t>Покупка  проушина угловая, плоская, замок</t>
  </si>
  <si>
    <t>Компенация мобильной связи для реализации волонтерских программ на личный мобильный телефон  за июль м-ц (Киричук Е.)</t>
  </si>
  <si>
    <t>Отправка письма в Мск (БФ "Подари жизнь")</t>
  </si>
  <si>
    <t>Силкофикс повязка для Светы М.</t>
  </si>
  <si>
    <t>Свечи для торта</t>
  </si>
  <si>
    <t xml:space="preserve">Приобретение подставки под зонт, стол круглый - материалы для уличной выставки-ярмарки </t>
  </si>
  <si>
    <t>Плита из ПВХ прозрачная, пленка ламинатная</t>
  </si>
  <si>
    <t>Доставка игрушек со склада (Мотель "Балтика")</t>
  </si>
  <si>
    <t>Подарок (тушь для ресниц внтиаллергенная (Александре М.)</t>
  </si>
  <si>
    <t>Подарок "Струна" (Марине К.)</t>
  </si>
  <si>
    <t>Подарок (ободки) (Марине К.)</t>
  </si>
  <si>
    <t>Лекарство колдрекс,стрепсилс для Светы М</t>
  </si>
  <si>
    <t>Компенация мобильной связи для реализации волонтерских программ на личный мобильный телефон  за июль м-ц (Азерская Л.)</t>
  </si>
  <si>
    <t>Заправка  катриджа на  принтере  Самсунг</t>
  </si>
  <si>
    <t>Покупка принтера для фото-печати</t>
  </si>
  <si>
    <t>Отправка заказного письма в Москву (МобиДеньги)</t>
  </si>
  <si>
    <t>Мойка микроавтобуса</t>
  </si>
  <si>
    <t>Продукты (ватрушка,йогурт, биойгурт)</t>
  </si>
  <si>
    <t>Продукты, санитарно-гигиенические средсва многодетной семье Саше М. (Онкология)</t>
  </si>
  <si>
    <t>Краска, красителя, кисти, валик</t>
  </si>
  <si>
    <t>Оплата телефона БП "Больничные дети-сироты"</t>
  </si>
  <si>
    <t>Букет цветов для занятий</t>
  </si>
  <si>
    <t xml:space="preserve">Покупка ленты </t>
  </si>
  <si>
    <t>Кирпич силикатный,побелка, дюбель, саморез</t>
  </si>
  <si>
    <t>Оплата интернета в Волонтерской</t>
  </si>
  <si>
    <t>Дюбели, ведра, насадки на шуруповерт</t>
  </si>
  <si>
    <t>Продукты (кофе, жевательная резинка)</t>
  </si>
  <si>
    <t>Зубная щетка, гель (Лене Ш. - Онкогемаология)</t>
  </si>
  <si>
    <t>Торт (Ирине П.)</t>
  </si>
  <si>
    <t>Саморез,нож,бур</t>
  </si>
  <si>
    <t>Топливо дизельное</t>
  </si>
  <si>
    <t>Карандаш строительный,крепеж</t>
  </si>
  <si>
    <t>Компенсация проезда для выполнения волонтерских программ волонтерам по путевому листу на личный транспорт  за июль м-ц (Коржова Е.)</t>
  </si>
  <si>
    <t>Компенсация проезда для выполнения волонтерских программ волонтерам по путевому листу на личный транспорт  за июль м-ц (Скутте Я.)</t>
  </si>
  <si>
    <t>Компенсация проезда для выполнения волонтерских программ волонтерам по путевому листу на личный транспорт  за июль м-ц(Скутте Я.)</t>
  </si>
  <si>
    <t>Компенсация проезда для выполнения волонтерских программ волонтерам по путевому листу на общественный транспорт (Овсяник М)</t>
  </si>
  <si>
    <t>Евгений Моргунов</t>
  </si>
  <si>
    <t>Пожертвования с ящика пожертвования (пр.Мира на улице) на День города 14 июля 2013 г.</t>
  </si>
  <si>
    <t>Пожертвования с ящика пожертвования на благотворительном мероприятии "Танцующий конь" 20 июля 2013 г. 
в рамках БА "Миллион мелочью"</t>
  </si>
  <si>
    <t>АКТ</t>
  </si>
  <si>
    <t>Фотоаппарат Кэнон с аксесуарами для проведения Фотомарафона</t>
  </si>
  <si>
    <t>Костюм хирургический для социальных няней (5 шт)</t>
  </si>
  <si>
    <t>Вода "Янтарный айсберг" 0,7л*80 шт.</t>
  </si>
  <si>
    <t>Сумочки, бижутерия для подопечного ребенка Александры М.</t>
  </si>
  <si>
    <t>Мориц Елена</t>
  </si>
  <si>
    <t>Катя</t>
  </si>
  <si>
    <t>Марьяша Лубнина</t>
  </si>
  <si>
    <t>Саша Бунькова</t>
  </si>
  <si>
    <t>Аня Пилюшко</t>
  </si>
  <si>
    <t>Александра</t>
  </si>
  <si>
    <t>Участники СП39 "Благо"</t>
  </si>
  <si>
    <t>Анастасия,Дмитрий Яковлевы</t>
  </si>
  <si>
    <t>Логвиненко Алла и Оксана</t>
  </si>
  <si>
    <t>Фадеевы</t>
  </si>
  <si>
    <t>Арина Мухамедова</t>
  </si>
  <si>
    <t>Катя Нагорная</t>
  </si>
  <si>
    <t>Рамиль,Катя</t>
  </si>
  <si>
    <t>Алия Куценко</t>
  </si>
  <si>
    <t>Инга</t>
  </si>
  <si>
    <t>Сережа Довлатов</t>
  </si>
  <si>
    <t>А.Новоян</t>
  </si>
  <si>
    <t>мягкие игрушки б\у</t>
  </si>
  <si>
    <t>лего,пазлы, вешалки,мелкие игрушки,одежда б\у и новая,обувь детская</t>
  </si>
  <si>
    <t>детские книги б\у</t>
  </si>
  <si>
    <t>детские игрушки б\у,книжки</t>
  </si>
  <si>
    <t>игрушки пластмассовые, вещи детские б\у</t>
  </si>
  <si>
    <t>одежда б\у,обувь б\у женская</t>
  </si>
  <si>
    <t>книги б\у для подросткового возраста</t>
  </si>
  <si>
    <t>одноразовая посуда,т\бумага,книги,леденцы,маркеры</t>
  </si>
  <si>
    <t>игрушки пластмассовые, вещи детские б\у,горшки,новогодние игрушки</t>
  </si>
  <si>
    <t>конфеты "Чупа-чупс",желейные,вафли,шоколадные батончики,сандалии новые</t>
  </si>
  <si>
    <t>настольные игры,пазлы б\у</t>
  </si>
  <si>
    <t>цветной картон,бумага,набоы д\детского творчества,з\паста,з\щетка,бумага д\акварели</t>
  </si>
  <si>
    <t>вещи детские б\у,памперсы,детское питание,наборы по уходу за новорожденными</t>
  </si>
  <si>
    <t>женская обувь,одежда б\у</t>
  </si>
  <si>
    <t>женская одежда б\у</t>
  </si>
  <si>
    <t>детская одежда , обувь б\у</t>
  </si>
  <si>
    <t>стол пластмассовый со стулом</t>
  </si>
  <si>
    <t>детские вещи,пастельное белье,матрас б\у,атомобильное кресло</t>
  </si>
  <si>
    <t>одежда детская б\у</t>
  </si>
  <si>
    <t>вещи женские б\у. постельное белье</t>
  </si>
  <si>
    <t>подгузники.пижама,трусы,комплекты белья</t>
  </si>
  <si>
    <t>микроволновая печь</t>
  </si>
  <si>
    <t>гуашь,фломастеры,пластилин,стаканчиики для воды</t>
  </si>
  <si>
    <t>Вода питьвая</t>
  </si>
  <si>
    <t>Детские вещи,игрушки б\у,сумки женские,книги</t>
  </si>
  <si>
    <t>детский крем,присыпка,одежда б\у</t>
  </si>
  <si>
    <t>простыни одноразовые,одежда б\у</t>
  </si>
  <si>
    <t>Бейсболка.свитер.печенье</t>
  </si>
  <si>
    <t>Вода питьвая Айсберг"</t>
  </si>
  <si>
    <t>Адресная помощь: Арсен Сандросян</t>
  </si>
  <si>
    <t>Лекарство для Володи Акимова (Онкология) "Хемомицин" в таб, 16 уп.</t>
  </si>
  <si>
    <t>Оплата транспортных затрат (бензин на личный авто) Валере Г. (травма, педиатрия) в сопровождении папы для трансфера на лечение в Федеральный центр в Москву</t>
  </si>
  <si>
    <t>Компенсация проезда для выполнения волонтерских программ волонтерам по путевому листу на личный транспорт  за июль м-ц (Лагутинская С.)</t>
  </si>
  <si>
    <t>Компенация мобильной связи для реализации волонтерских программ на личный мобильный телефон  за июнь м-ц (Лагутинская С.)</t>
  </si>
  <si>
    <t>Книга интерактивная для Арсена С.</t>
  </si>
  <si>
    <t>Алла Александровна (карта 6762****0959)</t>
  </si>
  <si>
    <t>ООО "Ламентор" (ООО "Ментор")</t>
  </si>
  <si>
    <t>Текущий ремонт</t>
  </si>
  <si>
    <t>Участники сайта SP39.RU через целевой благотворительный сбор 
на ремонт Микроавтобуса БЦ "Верю в чудо"</t>
  </si>
  <si>
    <t>Анна Викторовна Г. (карта 6761****9780)</t>
  </si>
  <si>
    <t>Полина Сергеевна (карта 4276****4873)</t>
  </si>
  <si>
    <t>Заработная плата социальным няням (1 ч-к) по гражданско-правовому договору за июнь 2013</t>
  </si>
  <si>
    <t>Заработная плата Администратору "Верю в чудо" (из средств премии "Сопричастность") за июль 2013</t>
  </si>
  <si>
    <t>Выплата отпускных Администратору "Верю в чудо" (из средств премии "Сопричастность") за период 01.05.2012-02.08.2013</t>
  </si>
  <si>
    <t>Заработная плата социальным няням (5 ч-к) по трудовым договорам за июль 2013</t>
  </si>
  <si>
    <t>Заработная плата социальным няням (2 ч-ка) по гражданско-правовому договору за июль 2013</t>
  </si>
  <si>
    <t>Детский благотворительный фонд "Солнечный город":
Расходы за июль</t>
  </si>
  <si>
    <t>Винокуров Илья Юрьевич</t>
  </si>
  <si>
    <t>ООО "Пресс Плюс" (по реализации сувенирной продукции от ООО "Ментор")</t>
  </si>
  <si>
    <t>Благотворительное отчисление с сайта SP39.RU (ИП Литвинов Д.С.)</t>
  </si>
  <si>
    <t>Детский благотворительный фонд "Солнечный город":
Расходы за август</t>
  </si>
  <si>
    <t xml:space="preserve">Уплата ЕСН в ПФР (накопительная часть) за июль 2013 г. </t>
  </si>
  <si>
    <t>Уплата НДФЛ за июль 2013 г.</t>
  </si>
  <si>
    <t>Уплата ЕСН в ПФР (страховая часть) за июль 2013 г.</t>
  </si>
  <si>
    <t>Уплата взносов от НС и ПЗ за июль 2013 г.</t>
  </si>
  <si>
    <t>Адресный сбор: Шахла Мехтиева</t>
  </si>
  <si>
    <t>Адресный сбор: Лиза Корп</t>
  </si>
  <si>
    <t>Лекарство "Пури-нетол" (химиопрепарат в таб.) для Максимки Бурмич (Онкология)</t>
  </si>
  <si>
    <t>Медикаменты: Вобэнзин, Фосфоглив, Эссенциале, Гептрал, Алмагель, Арбидол, Фенибут, Урсосан, Белантен</t>
  </si>
  <si>
    <t>Транспортный налог за 2 кв.</t>
  </si>
  <si>
    <t>Пени в НЧ</t>
  </si>
  <si>
    <t>Пени в СЧ</t>
  </si>
  <si>
    <t>Возврат долга за проживание Шахлы с мамой в Москве</t>
  </si>
  <si>
    <t>Заработная плата Администратору "Верю в чудо" (из средств премии "Сопричастность") за август 2013</t>
  </si>
  <si>
    <t>Заработная плата социальным няням (6 ч-к) по трудовым договорам за август 2013</t>
  </si>
  <si>
    <t>Заработная плата социальным няням (6 ч-к) по трудовым договорам за сентябрь 2013</t>
  </si>
  <si>
    <t>Заработная плата Администратору "Верю в чудо" (из средств премии "Сопричастность") за сентябрь 2013</t>
  </si>
  <si>
    <t>Свечи для торта.зажигалка</t>
  </si>
  <si>
    <t>Компенация мобильной связи для реализации волонтерских программ на личный мобильный телефон  за август м-ц (Азерская Л)</t>
  </si>
  <si>
    <t>Компенация мобильной связи для реализации волонтерских программ на личный мобильный телефон  за август м-ц (Скутте Я)</t>
  </si>
  <si>
    <t>Оплата мобильной связи (37-66-23)</t>
  </si>
  <si>
    <t>Компенация мобильной связи для реализации волонтерских программ на личный мобильный телефон  за август м-ц (Киричук Е)</t>
  </si>
  <si>
    <t>Компенация мобильной связи для реализации волонтерских программ на личный мобильный телефон  за август м-ц (Овсяник М)</t>
  </si>
  <si>
    <t>Плинтус, планка, угол, бумага наждачная, лента креповая, лампа</t>
  </si>
  <si>
    <t>Входная дверь для волонтерской</t>
  </si>
  <si>
    <t>Лекарство "Эдоксан" длч Димы С. (онкология)</t>
  </si>
  <si>
    <t>Перчатки х.б, пена монтажная, дюбель-гвоздь, блок</t>
  </si>
  <si>
    <t>Дизель-топливо</t>
  </si>
  <si>
    <t>письмо в г.Советск</t>
  </si>
  <si>
    <t>письмо в г.Черняховск</t>
  </si>
  <si>
    <t>Пленка полиэтиленовая изоляции</t>
  </si>
  <si>
    <t>Фолия для творческих занятий</t>
  </si>
  <si>
    <t>Замочки навесные на ящики</t>
  </si>
  <si>
    <t>Побелка известковая, грунт, изолента, валик, кисти</t>
  </si>
  <si>
    <t>Венок для Димы С.</t>
  </si>
  <si>
    <t>Тесьма для костюмов</t>
  </si>
  <si>
    <t>Фатин  для костюмов</t>
  </si>
  <si>
    <t>Бур по бетону, дюбель-гвоздь</t>
  </si>
  <si>
    <t>Чай</t>
  </si>
  <si>
    <t>Розетка, коробка распределительная, валик, клей, краситель, краска, лента креповая</t>
  </si>
  <si>
    <t>Корзина с цветами</t>
  </si>
  <si>
    <t>Хлеб белый, черный</t>
  </si>
  <si>
    <t>Соединитель, угол, краситель, плинтус, краска</t>
  </si>
  <si>
    <t>Линолиум</t>
  </si>
  <si>
    <t>Письмо в Новосибирск</t>
  </si>
  <si>
    <t>Оплата интернета</t>
  </si>
  <si>
    <t>Пена монтажная</t>
  </si>
  <si>
    <t>Рамка для фото</t>
  </si>
  <si>
    <t>Телефон (37-66-23)</t>
  </si>
  <si>
    <t>Страховка на микроавтобус</t>
  </si>
  <si>
    <t>Компенация мобильной связи для реализации волонтерских программ на личный мобильный телефон  за сентябрь м-ц (Азерская Л.)</t>
  </si>
  <si>
    <t>Компенация мобильной связи для реализации волонтерских программ на личный мобильный телефон  за сентябрь м-ц(Овсяник.)</t>
  </si>
  <si>
    <t>Телефон (76-45-90)</t>
  </si>
  <si>
    <t>Компенсация проезда для выполнения волонтерских программ волонтерам по путевому листу на общественный транспортза июль (Овсяник М)</t>
  </si>
  <si>
    <t>Компенсация проезда для выполнения волонтерских программ волонтерам по путевому листу на личный транспорт  за август м-ц (Янчарук Н.) - забор/отвоз детей с п.Приволжское Черняховского р-на в Клд на праздник (дети с семьи Сандросян)</t>
  </si>
  <si>
    <t>Билеты в кино для детей с п.Приволжское Черняховского р-на в Клд на праздник (дети с семьи Сандросян)</t>
  </si>
  <si>
    <t>Поп-корн для детей с п.Приволжское Черняховского р-на в Клд на праздник (дети с семьи Сандросян)</t>
  </si>
  <si>
    <t>Пицца,сок,чай для детей с п.Приволжское Черняховского р-на в Клд на праздник (дети с семьи Сандросян)</t>
  </si>
  <si>
    <t>Компенация мобильной связи для реализации волонтерских программ на личный мобильный телефон  за август м-ц (Киричук Е.)</t>
  </si>
  <si>
    <t>Оплата батарей для новой волонтерки</t>
  </si>
  <si>
    <t>Ремонт подвески микроавтобуса</t>
  </si>
  <si>
    <t>Стройматериалы(вывоз мусора)</t>
  </si>
  <si>
    <t>Компенсация проезда для выполнения волонтерских программ волонтерам по путевому листу на личный транспорт  за август м-ц(Коржовой.)</t>
  </si>
  <si>
    <t>Компенсация проезда для выполнения волонтерских программ волонтерам по путевому листу на общественный транспортза август (Овсяник М)</t>
  </si>
  <si>
    <t>Игла "Серукан" для Александра Якубовского (онкология)</t>
  </si>
  <si>
    <t>Елена.Юрий</t>
  </si>
  <si>
    <t>Вера VK</t>
  </si>
  <si>
    <t xml:space="preserve">Татьяна </t>
  </si>
  <si>
    <t>Ева Лагутинская</t>
  </si>
  <si>
    <t>Мухамедова Арина</t>
  </si>
  <si>
    <t>неизвестный</t>
  </si>
  <si>
    <t>Анна Павлова</t>
  </si>
  <si>
    <t>Григорий</t>
  </si>
  <si>
    <t>Ирина Назаренко</t>
  </si>
  <si>
    <t>Наталья Сергеевна</t>
  </si>
  <si>
    <t>Аня Шевцова</t>
  </si>
  <si>
    <t>Старченко</t>
  </si>
  <si>
    <t>Любовь Счастливая</t>
  </si>
  <si>
    <t>Новоян А</t>
  </si>
  <si>
    <t>Германович Юлия</t>
  </si>
  <si>
    <t>Участники сайта СП39 "Доброе слово" на благо</t>
  </si>
  <si>
    <t>Наталия Феськова</t>
  </si>
  <si>
    <t>Нью Калининград</t>
  </si>
  <si>
    <t>Журенковы</t>
  </si>
  <si>
    <t>Артемовы</t>
  </si>
  <si>
    <t>Руслан</t>
  </si>
  <si>
    <t>VeraVK</t>
  </si>
  <si>
    <t>Сотрудники Теле2</t>
  </si>
  <si>
    <t>Телевизор б\у</t>
  </si>
  <si>
    <t>ролики б\у,бумага,рскраски,ватные палочки</t>
  </si>
  <si>
    <t>каша быстрого приготовления,акварель,полукеды женские б\у</t>
  </si>
  <si>
    <t>бижутерия,косметика</t>
  </si>
  <si>
    <t>печенье,вафли,конфеты</t>
  </si>
  <si>
    <t>шоколадные батончики,пластилин,карандаши,фломастеры,раскраски,бумага цветная,акварель,</t>
  </si>
  <si>
    <t>вафли,конфеты</t>
  </si>
  <si>
    <t>книги детские.гель для купания,шорты,зеркало,детский крем.</t>
  </si>
  <si>
    <t>подгузники,салфетки влажные.</t>
  </si>
  <si>
    <t>печенье,бумага туалетная,каши быстрорастворимые.сказки,пластмассовые формы</t>
  </si>
  <si>
    <t>детская одежда б\у</t>
  </si>
  <si>
    <t>лампы настольные,кроссовки</t>
  </si>
  <si>
    <t>конфеты,печенье,сок,бисквитные кексы, куклы</t>
  </si>
  <si>
    <t>одежда женская б\у.обувь,посуда,скатерть,косметичка</t>
  </si>
  <si>
    <t>одежда детская б\у,обувь,пазлы</t>
  </si>
  <si>
    <t>детская одежда б\у,обувь</t>
  </si>
  <si>
    <t>женские вещи б\у</t>
  </si>
  <si>
    <t>женские вещи,сумка б\у</t>
  </si>
  <si>
    <t>пластмассовые игрушки б\у</t>
  </si>
  <si>
    <t>игрушки,детские вещи б\у</t>
  </si>
  <si>
    <t>пасперсы,вещи б\у</t>
  </si>
  <si>
    <t>вода "Янтарный берег в бутылках 0,7л</t>
  </si>
  <si>
    <t>детские, женские вещи б\у</t>
  </si>
  <si>
    <t>украшения нововгоднее</t>
  </si>
  <si>
    <t>влажные салфетки,памперсы</t>
  </si>
  <si>
    <t>детская,женская одежда б\у,обувь б\у</t>
  </si>
  <si>
    <t>детская  одежда б\у</t>
  </si>
  <si>
    <t>линейки,ножницы,цветные карандаши,фломастеры,цветная бумага,цв.картон.клей</t>
  </si>
  <si>
    <t>детские вещи б\у,обувь</t>
  </si>
  <si>
    <t>игрушки,игры,книги б\у</t>
  </si>
  <si>
    <t>соки,круассаны</t>
  </si>
  <si>
    <t>карандаши,блокноты,раскраски,одежда женская б\у</t>
  </si>
  <si>
    <t>вода "Янтраный айсберг" питьевая 2 баллона</t>
  </si>
  <si>
    <t>цветная бумага,картон,альбомы, цветные карандаши,простые карандаши,акварель,пластилин,гуашь,кисточки,маркеры.</t>
  </si>
  <si>
    <t>Ольга Логвиненко</t>
  </si>
  <si>
    <t>Компенсация бензина на личный автотранспорт для реализации волонтерских программ (С.Лагутинская)</t>
  </si>
  <si>
    <t>5 контейнеров для хранения бухгалтерских док-тов</t>
  </si>
  <si>
    <t>Членский взнос за август 2013</t>
  </si>
  <si>
    <t>Цветы для творческих занятий</t>
  </si>
  <si>
    <t>Компенсация проезда для выполнения волонтерских программ волонтерам по путевому листу на личный транспорт  (Лагутинская С.)</t>
  </si>
  <si>
    <t>Продукты: шоколод, бананы, вафли, фисташки, томаты, тунец, лакомка, ветчина, кабачки</t>
  </si>
  <si>
    <t>Продукты: тефтели</t>
  </si>
  <si>
    <t>Продукты: колбаса</t>
  </si>
  <si>
    <t>Лекарство "Супрастин", шприц для Светы М. (неврология)</t>
  </si>
  <si>
    <t>Продукты: пирог, лаваш, паста зубная, финик</t>
  </si>
  <si>
    <t>Курага</t>
  </si>
  <si>
    <t>Продукты: лимоны, кефир, хлеб, майонез</t>
  </si>
  <si>
    <t>Повязка, лекарство для Димы С. (онкология)</t>
  </si>
  <si>
    <t>Лекарство "Нарине Форто" (2 бут.) для Светы М. (неврология)</t>
  </si>
  <si>
    <t>Мастика</t>
  </si>
  <si>
    <t>Канцтовары: ящики для детского аквариума</t>
  </si>
  <si>
    <t>Краска, валик, кисти, краситель, тряпка</t>
  </si>
  <si>
    <t>Мат.помощь для семьи С.Метелевой (онкология): печенье, конфеты,иогурт, творожок, туалетная бумага,щетка  зубная,паста зубная</t>
  </si>
  <si>
    <t>Мат.помощь для семьи С.Метелевой (онкология): ручка, бумага туалетная, молоко, чай, сыр, конфеты, сметана,редис, кондиционер для волос, масло, огурцы</t>
  </si>
  <si>
    <t>Мат.помощь для семьи С.Метелевой (онкология): печенье, крупа, квас, лаваш, томаты, огурцы, бананы</t>
  </si>
  <si>
    <t>Продукты: напиток иогуртовый, круассаны, колбаса</t>
  </si>
  <si>
    <t>Продукты: крупа, персик, чай, нектарин, бананы, пицца</t>
  </si>
  <si>
    <t>Продукты: сельдь, сардельки, крупа  манная, картофель</t>
  </si>
  <si>
    <t>Мат.помощь семьи Светы М. (неврология): куры гриль, творог, торт, сметана</t>
  </si>
  <si>
    <t>Мат.помощь семьи Светы М. (неврология): сыр,майонез, печень, иогурт</t>
  </si>
  <si>
    <t>творог,мыло,набор ручек,салат,хлеб,печенье</t>
  </si>
  <si>
    <t>Стеклооьыватель</t>
  </si>
  <si>
    <t>колбаса,нектарин,сырок,булочки</t>
  </si>
  <si>
    <t>Мат.помощь семьи Светы М. (неврология): Кабачки, баклажаны, капуста</t>
  </si>
  <si>
    <t>Зубная щетка</t>
  </si>
  <si>
    <t>Проект "Шагая с искусством". Субсидия Министерства Культуры КО</t>
  </si>
  <si>
    <t>Оплата питьевой воды в бутылках 0.7 л Альберт Новоян</t>
  </si>
  <si>
    <t>Печать фотографий с Фото-марафона</t>
  </si>
  <si>
    <t>Печать фотографий с ламинацией с Фото-марафона</t>
  </si>
  <si>
    <t xml:space="preserve">Фоторамки </t>
  </si>
  <si>
    <t>Полиграфические услуги: печать буклетиков, афиш</t>
  </si>
  <si>
    <t>Пожертвования в ящик (банку) пожертвований  "Миллион мелочью" за июнь-июль'13 по адресу: м-н "Ажиотаж" на ул. Озерная, 1</t>
  </si>
  <si>
    <t>Пожертвования в ящик (банку) пожертвований  "Миллион мелочью" за июнь-июль'13 по адресу: м-н "Ажиотаж" на пр. Мира</t>
  </si>
  <si>
    <t>Пожертвования в ящик (банку) пожертвований  "Миллион мелочью" за июнь-июль'13 по адресу: м-н "Ажиотаж" на ул. Барнаульская</t>
  </si>
  <si>
    <t>Пожертвования в ящик (банку) пожертвований  "Миллион мелочью" за июнь-июль'13 по адресу: м-н "Бонжур" на ул. К.Маркса,  32</t>
  </si>
  <si>
    <t>Пожертвования в ящик (банку) пожертвований  "Миллион мелочью" за июнь-июль'13 по адресу: м-н "Бонжур" на ул.Черняховского, 74</t>
  </si>
  <si>
    <t>Пожертвования в ящик (банку) пожертвований  "Миллион мелочью" за июнь-июль'13 по адресу: м-н "Бонжур" на пр.Мира, 84</t>
  </si>
  <si>
    <t>Пожертвования в ящик (банку) пожертвований  "Миллион мелочью" за июнь-июль'13 по адресу: м-н "Бутыль" на Камская, 2б</t>
  </si>
  <si>
    <t>Пожертвования в ящик (банку) пожертвований  "Миллион мелочью" за июнь-июль'13 по адресу: м-н "Бутыль" на ул. Полоцкого, 45</t>
  </si>
  <si>
    <t>Пожертвования в ящик (банку) пожертвований  "Миллион мелочью" за июнь-июль'13 по адресу: м-н "Елизе", на ул. Фрунзе, 15</t>
  </si>
  <si>
    <t>Пожертвования в ящик (банку) пожертвований  "Миллион мелочью" за июнь-июль'13 по адресу: Международный университет на ул. Судостроительная</t>
  </si>
  <si>
    <t>Пожертвования в ящик (банку) пожертвований  "Миллион мелочью" за июнь-июль'13 по адресу: управление РЖД</t>
  </si>
  <si>
    <t>Пожертвования в ящик (банку) пожертвований  "Миллион мелочью" за июнь-июль'13 по адресу: м-н "ДВД хоме", ул. Челнокова, 11</t>
  </si>
  <si>
    <t>Пожертвования в ящик (банку) пожертвований  "Миллион мелочью" за июнь-июль'13 по адресу: м-н "Пирамида", Черняховского, 4</t>
  </si>
  <si>
    <t>Пожертвования в ящик (банку) пожертвований  "Миллион мелочью" за июнь-июль'13 по адресу: м-н "ДВД хоме", ул. Куйбышева, 91а</t>
  </si>
  <si>
    <t>Пожертвования в ящик (банку) пожертвований  "Миллион мелочью" за июнь-июль'13 по адресу: м-н "Монитор", ул.Иванникова,  15</t>
  </si>
  <si>
    <t>Пожертвования в ящик (банку) пожертвований  "Миллион мелочью" за июнь-июль'13 по адресу: м-н "ДВД хоме" на ул.Горького, 195</t>
  </si>
  <si>
    <t>Пожертвования в ящик (банку) пожертвований  "Миллион мелочью" за июнь-июль'13 по адресу: м-н "ДВД хоме" ул.Батальная, 62а</t>
  </si>
  <si>
    <t>Пожертвования в ящик (банку) пожертвований  "Миллион мелочью" за июнь-июль'13 по адресу: м-н "ДВД хоме" ТЦ Виктория на ул.Щевцовой</t>
  </si>
  <si>
    <t>Пожертвования в ящик (банку) пожертвований  "Миллион мелочью" за июнь-июль'13 по адресу: м-н "ДВД хоме" ул.Киевская, 80</t>
  </si>
  <si>
    <t>Пожертвования в ящик (банку) пожертвований  "Миллион мелочью" за июнь-июль'13 по адресу: м-н "ДВД хом" ТЦ Виктория пр. Победы, 137</t>
  </si>
  <si>
    <t>Пожертвования в ящик (банку) пожертвований  "Миллион мелочью" за июнь-июль'13 по адресу: м-н "Озон" на ул.Черняховского</t>
  </si>
  <si>
    <t>Пожертвования в ящик (банку) пожертвований  "Миллион мелочью" за июнь-июль'13 по адресу: м-н "Хоббит", ТЦ Виктория на ул.Красная, 142</t>
  </si>
  <si>
    <t>Пожертвования в ящик (банку) пожертвований  "Миллион мелочью" за июнь-июль'13 по адресу: м-н "Матрица", пр.Победы, 4</t>
  </si>
  <si>
    <t>Пожертвования в ящик (банку) пожертвований  "Миллион мелочью" за июнь-июль'13 по адресу: типография "Абрикос"</t>
  </si>
  <si>
    <t>Пожертвования в ящик (банку) пожертвований  "Миллион мелочью" за июнь-июль'13 по адресу: м-н "Елизе" ул.Челнокова, 11</t>
  </si>
  <si>
    <t>Пожертвования в ящик (банку) пожертвований  "Миллион мелочью" за июнь-июль'13 по адресу: ООО "Комплексное обслуживание флота" ул.Сергеева, 14</t>
  </si>
  <si>
    <t>Пожертвования в ящик (банку) пожертвований  "Миллион мелочью" за июнь-июль'13 по адресу: м-н "Estee", ул.Баранова</t>
  </si>
  <si>
    <t>Пожертвования в ящик (банку) пожертвований  "Миллион мелочью" за июнь-июль'13 по адресу: м-н "Мама", ул.Горького, 55</t>
  </si>
  <si>
    <t>Пожертвования в ящик (банку) пожертвований  "Миллион мелочью" за июнь-июль'13 по адресу: центр  "NL Intr" (ООО "Регион39"), БЦ Кловер, офис 517</t>
  </si>
  <si>
    <t>Пожертвования в ящик (банку) пожертвований  "Миллион мелочью" за июнь-июль'13 по адресу: БЦ "Европа" Билайн</t>
  </si>
  <si>
    <t>Пожертвования в ящик (банку) пожертвований  "Миллион мелочью" за июнь-июль'13 по адресу: Салон красоты "Леди", Алябьева, 12</t>
  </si>
  <si>
    <t>Пожертвования в ящик (банку) пожертвований  "Миллион мелочью" за июнь-июль'13 по адресу: Академия красоты ул.Кирова, 40</t>
  </si>
  <si>
    <t>Пожертвования в ящик (банку) пожертвований  "Миллион мелочью" за июнь-июль'13 по адресу: м-н "Мама", ул. Интернациональная, 58а</t>
  </si>
  <si>
    <t>Пожертвования в ящик (банку) пожертвований  "Миллион мелочью" за июнь-июль'13 по адресу: ИП Кайсарова, ул. Горная, 3</t>
  </si>
  <si>
    <t>Пожертвования в ящик (банку) пожертвований  "Миллион мелочью" за июнь-июль'13 по адресу: автоцентр "Барракуда", ул. Железнодорожная, 41</t>
  </si>
  <si>
    <t>Пожертвования в ящик (банку) пожертвований  "Миллион мелочью" за июнь-июль'13 по адресу: м-н "ЛВИ_Трейдинг", Московскский пр-т, 187</t>
  </si>
  <si>
    <t>Пожертвования с ящика пожертвования в рамках благотворительного мероприятия "Рок ради жизни" (благотворительные взносы за билеты в день мероприятия, пожертвования в ящик)</t>
  </si>
  <si>
    <t>Пожертвования в ящик пожертвований  посетителями фестиваля "Территория мира" (Остров)</t>
  </si>
  <si>
    <t>Участники сайта SP39.RU через целевой благотворительный сбор 
на ремонт Микроавтобуса БЦ "Верю в чудо":
Эгоистка - 500, Аура - 150, Евгения Харина - 300, василинка - 50, юлита - 100, грация - 500, Лантана - 150, Пассифлора - 500, Колокольчик - 200, Танильдочка - 300, Галактика - 500, Летти - 500, милена - 500, ТАТЬЯНА1313 - 100, Наталья Ск - 120, Сергей - 100, й й - 200, Елена Н - 100, Светлана 29 - 300, ТАТА81 - 300, Алёна 120, Крохошлёп - 200, Мария39 - 100
Авоська - 200, Эфе - 200, Лейла - 100, Сабрина - 500, Адель - 300, школьница - 10, зюзя - 500, olgabit - 150, semnikova - 50,
marina381964 - 300, natale-1 - 110, gala_f - 100, slavka - 300, Yuli4ka39 - 100, mortalllady - 200, Irina_MaK - 300, Natulka - 200,
raspberry - 100, Oioi - 100, DamneD - 200, 666 - 300, angelikas - 100, buhgalter - 200, bulkina - 300, elvira19097 - 600, mamali - 200, olyusha - 100, cinny - 200, krapiva - 300, Lelja - 100, mamarostika - 20, mari26stv - 100, dusya - 200, veraVK - 300, Nata777 - 20, Vicor - 150, darina - 100, olgam -500, SeraBal - 500, Ena -500, ul4i|K - 300, Алёна -Котёна - 500, Svetlana06 - 300. Алёна - 270, Re_M - 150, Селена - 500, aberaber - 150, copparis - 450, aziatKA - 300, ecolomijceva - 2000, damita - 500, Kirina - 470, kssenni - 50, marusy danKo - 300, Chanel - 500, a162b3 - 200, Карапуля - 150, Элина П - 300, Pretty - 100, ВАЛЯ17 - 100, Танюшка1ая - 100, ФеЯ - 300, anxin - 500, Dina - 300, kovachevaolga - 100, Ирсен - 200, ГалинаИв - 500, Неуч - 200, КЭТ - 160, Ослик - 300, Ёлка104 - 350</t>
  </si>
  <si>
    <t>Людмила Ивановна Г. (карта 6761****8514) - участница Й Й ср39.ру</t>
  </si>
  <si>
    <t>Дочисления (прибыль) с Благотворительной Совместной закупки №3 на sp39.ru в марте 2013: 
пожертвования от руководства сайта sp39.ru за транспортные расходы</t>
  </si>
  <si>
    <t>Детский благотворительный фонд "Солнечный город":
Расходы за сентябрь</t>
  </si>
  <si>
    <t>Гарбузова Лариса Владимировна</t>
  </si>
  <si>
    <t xml:space="preserve">ООО "ДМД+" </t>
  </si>
  <si>
    <t>Бочков М.В.</t>
  </si>
  <si>
    <t>Проект "Осенний Выездной Социальный лагерь для детей с онкогематологическими заболеваниями". Субсидия Министерства по муниц.развитию КО</t>
  </si>
  <si>
    <t>Министерство по муниципальному развитию (отдел НКО)</t>
  </si>
  <si>
    <t>Регистрация электронного сертификата</t>
  </si>
  <si>
    <t>Транспортный налог за микроавтобус БЦ "Верю в чудо" за 3 кв. 2013</t>
  </si>
  <si>
    <t>Шкаф закрывающийся</t>
  </si>
  <si>
    <t>Полиграфия</t>
  </si>
  <si>
    <t>Членский взнос за сентябрь 2013</t>
  </si>
  <si>
    <t>Уплата аванса по Единому налогу (доходы 6%) за 3 квартал 2013 г.</t>
  </si>
  <si>
    <t>Уплата ЕСН в ПФР (накопительная часть) за август 2013</t>
  </si>
  <si>
    <t>Уплата НДФЛ за август 2013</t>
  </si>
  <si>
    <t>Уплата ЕСН в ПФР (страховая часть) за август 2013</t>
  </si>
  <si>
    <t>Уплата взносов от НС и ПЗ за август 2013</t>
  </si>
  <si>
    <t>Уплата взносов от НС и ПЗ за август 2013 г.</t>
  </si>
  <si>
    <t>Уплата взносов от НС и ПЗ за сентябрь 2013 г.</t>
  </si>
  <si>
    <t>Уплата ЕСН в ПФР (накопительная часть) за сентябрь 2013 г.</t>
  </si>
  <si>
    <t>Уплата НДФЛ  за сентябрь 2013 г.</t>
  </si>
  <si>
    <t>Уплата ЕСН в ПФР (страховая часть)  за сентябрь 2013 г.</t>
  </si>
  <si>
    <t>Уплата взносов от НС и ПЗ  за сентябрь 2013 г.</t>
  </si>
  <si>
    <t>Уплата ЕСН в ПФР (накопительная часть)  за сентябрь 2013 г.</t>
  </si>
  <si>
    <t>Уплата НДФЛ за сентябрь 2013 г.</t>
  </si>
  <si>
    <t>Уплата процентов на остаток средств на расчетном за сентябрь</t>
  </si>
  <si>
    <t>Организаторы фестиваля «Мультяшкино»</t>
  </si>
  <si>
    <t>Мирослава Кириллова</t>
  </si>
  <si>
    <t>Емельянова Анна</t>
  </si>
  <si>
    <t>Таня,Наташа,Аня,Маша,Юля,Женя</t>
  </si>
  <si>
    <t>Семья Лагутинских</t>
  </si>
  <si>
    <t>Вера и Марина</t>
  </si>
  <si>
    <t>Мария</t>
  </si>
  <si>
    <t>ООО»Ментор»</t>
  </si>
  <si>
    <t>Участники сайта СП39 Благо</t>
  </si>
  <si>
    <t>Елена А</t>
  </si>
  <si>
    <t>Светлана Федоровна</t>
  </si>
  <si>
    <t>Семья Стешич</t>
  </si>
  <si>
    <t>ООО «Ментор»</t>
  </si>
  <si>
    <t>Алеся</t>
  </si>
  <si>
    <t>Валентина</t>
  </si>
  <si>
    <t>Илья Винокуров</t>
  </si>
  <si>
    <t>Детская одежда, игрушки б\у,памперсы,сумки</t>
  </si>
  <si>
    <t>Одежда женская б\у</t>
  </si>
  <si>
    <t>пряники</t>
  </si>
  <si>
    <t>Детская одежда б\у,горшок б\у</t>
  </si>
  <si>
    <t>Детская одежда б\у, обувь б\у, детское питание</t>
  </si>
  <si>
    <t>Детская одежда ,обувь б\у</t>
  </si>
  <si>
    <t>Женские вещи б\у</t>
  </si>
  <si>
    <t>Женские и детские вещи б\у,игрушки,костыли.</t>
  </si>
  <si>
    <t>Носки и трусы детские новые</t>
  </si>
  <si>
    <t>Коляска прогулочная</t>
  </si>
  <si>
    <t>Чай,кукурузные хлопья, платочки одноразовые,полотенце бумажные,белый картон, цветная  бумага</t>
  </si>
  <si>
    <t>Женские вещи, детские вещи б\у, ночник,игрушки б\у</t>
  </si>
  <si>
    <t>Обувь детская,сумака б\у, термос б\у,книги,лосьон</t>
  </si>
  <si>
    <t>Платочки одноразовые,каши быстрого приготовления,мыло.печенье</t>
  </si>
  <si>
    <t>Бумага декоративная, вешалки, подушки, полка, одноразовая посуда,елка искусственная</t>
  </si>
  <si>
    <t>Полотенце бумажные</t>
  </si>
  <si>
    <t>Женские вещи б\у, детские вещи б\у, чай, с ухой завтрак ,клавиатура для компа, бумага,альбом</t>
  </si>
  <si>
    <t>Детские и женские вещи б\у,обувь б\у</t>
  </si>
  <si>
    <t>Столики деревянные, скамеечка, стулья офисные,подушки</t>
  </si>
  <si>
    <t>Мониторы, клавиатура, книги для самореализации</t>
  </si>
  <si>
    <t>Елочные украшения,декораативные украшения,посуда,материалдля занятий, приспособления для волонтерских нужд</t>
  </si>
  <si>
    <t>Альбомы для рисования, краски, носки</t>
  </si>
  <si>
    <t>Памперсы</t>
  </si>
  <si>
    <t>Подушки,одеяло б\у,книги б\у</t>
  </si>
  <si>
    <t>Игрушки б\у,стульчик для кормления</t>
  </si>
  <si>
    <t>Тумбы книжная, книги по специализации</t>
  </si>
  <si>
    <t>Вещи детские б\у</t>
  </si>
  <si>
    <t>Женская одежда б\у</t>
  </si>
  <si>
    <t>Книги,фломастер,клей,сумка,сувенир</t>
  </si>
  <si>
    <t>Детские вещи б\у,обувь б\у.игрушки б\у</t>
  </si>
  <si>
    <t>Детские вещи и обувь б\у, мяч</t>
  </si>
  <si>
    <t>Детские вещи и обувь б\у</t>
  </si>
  <si>
    <t>Мягкая игрушка б\у</t>
  </si>
  <si>
    <t>Детская обувь и одежда б\у</t>
  </si>
  <si>
    <t>Мебель офисная</t>
  </si>
  <si>
    <t>Вещи для новорожденного новые и б\у</t>
  </si>
  <si>
    <t>Детские игрушки б\у, женская одежда б\у,коньки,ролики б\у</t>
  </si>
  <si>
    <t>Ручки,альбомы для рисования,стерки,точилки,ножницы,наборы для прикладного творчества</t>
  </si>
  <si>
    <t>Ксения Павловна К. (карта 6762****7387)</t>
  </si>
  <si>
    <t>Неизвестный (карта 4276****0338)</t>
  </si>
  <si>
    <t>Оплата за услуги Мобильный банк: Годовое обслуживание</t>
  </si>
  <si>
    <t>Трансфер Калининград-Москва-Калининград на семинар-тренинг по детской реабилитации "Шередарь" (Лина Азерская)</t>
  </si>
  <si>
    <t>Валерия Александровна Б. (карта 5469****8684)</t>
  </si>
  <si>
    <t xml:space="preserve">Перевод от Я-К 41001116873638 </t>
  </si>
  <si>
    <t>Печать книг по онкологии "Моя сестра болеет", "Женя и вредный пузырек"</t>
  </si>
  <si>
    <t>Издание книг по детской онкологии. АНО "ПрофКо" (Германия)</t>
  </si>
  <si>
    <t>Издание 2х книг по детской онкологии "Женя и вредный пузырек" и "Моя сестра болеет" для детей младшего возраста</t>
  </si>
  <si>
    <t>Верстка методического пособия "Волонтерство в больничной среде"</t>
  </si>
  <si>
    <t>Дизайнерские услуги по материалам для полиграфии с целью привлечения волонтеров (буклет, флаеры и тд)</t>
  </si>
  <si>
    <t>Воздушные шары для мероприятий</t>
  </si>
  <si>
    <t>Компенсация проезда для выполнения волонтерских программ по путевому листу в п.Железнодорожный</t>
  </si>
  <si>
    <t>Компенсация  проезда для выполнения волонтерских программ волонтерам по путевому листу в п.Железнодорожный</t>
  </si>
  <si>
    <t>Компенсация проезда для выполнения волонтерских программ волонтерам по путевому листу на общественный транспорт (Балычева Мария) - за покупками, подарками для детей</t>
  </si>
  <si>
    <t>Компенсация проезда для выполнения волонтерских программ волонтерам по путевому листу на личный транспорт в г.Зеленоградск</t>
  </si>
  <si>
    <t>Компенсация проезда для выполнения волонтерских программ волонтерам по путевому листу на личный транспорт в п.Железнодорожный, в Интернат Б.Исаково, в детский дом "Надежда", в детский дом г. Правдинска</t>
  </si>
  <si>
    <t>Компенсация проезда для выполнения волонтерских программ волонтерам по путевому листу на личный транспорт в г.Нестеров (поздравлеие адресного ребенка)</t>
  </si>
  <si>
    <t>Топливо на микроавтобус БЦ "Верю в чудо" для выполнения волонтерских программ по путевому листу на VW T-4 в детский дом №1, в г.Зеленоградск, в п.Домново, в п.Железнодорожный</t>
  </si>
  <si>
    <t>Топливо на микроавтобус  БЦ "Верю в чудо" для выполнения волонтерских программ волонтерам по путевому листу на VW T-4 в г.Зеленоградск, в детский дом "Надежда"</t>
  </si>
  <si>
    <t>Компенсация проезда для выполнения волонтерских программ волонтерам по путевому листу на личный транспорт  в г.Черняховск (поздравление адресного ребенка)</t>
  </si>
  <si>
    <t>Компенсация проезда для выполнения волонтерских программ волонтерам по путевому листу на личный транспорт  в г. Зеленоградск, в детский дом г.Правдинск</t>
  </si>
  <si>
    <t>Топливо на микроавтобус БЦ "Верю в чудо" для выполнения волонтерских программ волонтерам по путевому листу на VW T-4 в г.Зеленоградск, в детский дом "Надежда"</t>
  </si>
  <si>
    <t>Топливо на микроавтобус БЦ "Верю в чудо" для выполнения волонтерских программ по путевому листу на VW T-4 в г. Зеленоградск, в п.Сосновка, в интернат Б.Исаково, в детский дом "Надежда"</t>
  </si>
  <si>
    <t>Компенсация проезда для выполнения волонтерских программ волонтерам по путевому листу на личный транспорт  в г.Зеленоградск, в п.Василького (адресное поздравление ребенка)</t>
  </si>
  <si>
    <t>Топливо на микроавтобус БЦ "Верю в чудо" для выполнения волонтерских программ по путевому листу на VW T-4  в г.Зеленоградск, в п.Железнодорожный</t>
  </si>
  <si>
    <t>Компенсация проезда для выполнения волонтерских программ волонтерам по путевому листу на личный транспорт в г.Зеленоградск, в Дом ребенка г.Советстка, в детский дом г.Правдинска</t>
  </si>
  <si>
    <t xml:space="preserve">Топливо на микроавтобус БЦ "Верю в чудо" для выполнения волонтерских программ по путевому листу на VW T-4 в г. Зеленоградск </t>
  </si>
  <si>
    <t>Компенсация проезда для выполнения волонтерских программ волонтерам по путевому листу на личный транспорт в г.Гусев (адресное поздравление ребенка), в п.Домново, в п.Железнодорожный</t>
  </si>
  <si>
    <t>Компенсация проезда для выполнения волонтерских программ волонтерам по путевому листу на личный транспорт в дом ребенка г.Советска, в г.Черняховск (адресное поздравление ребенка), в интернат Б.Исаково</t>
  </si>
  <si>
    <t>Компенсация проезда для выполнения волонтерских программ волонтерам по путевому листу на общественный транспорт с детьми детского дома "Надежда" в храм</t>
  </si>
  <si>
    <t>Компенсация проезда для выполнения волонтерских программ волонтерам по путевому листу на личный транспорт (Круглова Любовь) -
поздравление подшефного ребенка БЦ "Верю в чудо"  (Вовы К.) с Днем Рождения в п.Поддубное</t>
  </si>
  <si>
    <t>Компенсация проезда для выполнения волонтерских программ волонтерам по путевому листу на автобус в г.Советск (поздравление адресного ребенка)</t>
  </si>
  <si>
    <t>Компенсация проезда для выполнения волонтерских программ волонтерам по путевому листу на личный транспорт  в г.Зеленоградск, в интернат Б.Исаково, в детский дом "Надежда"</t>
  </si>
  <si>
    <t>Канцтовары, материалы для занятий (раскраски, методические книжки и т.д.)</t>
  </si>
  <si>
    <t>Доска магнитная с маркерами</t>
  </si>
  <si>
    <t>Бензин для микроавтобуса "Верю в чудо" (VW T-4) для реализации благоПрограмм в п.Маленькая страна</t>
  </si>
  <si>
    <t>Топливо для микроавтобуса в Правдинский ДД</t>
  </si>
  <si>
    <t>Компенсация проезда для выполнения волонтерских программ волонтерам по путевому листу на личный транспорт  в Правдинский ДД</t>
  </si>
  <si>
    <t>Воздушные шарики</t>
  </si>
  <si>
    <t>Цветы для занятий</t>
  </si>
  <si>
    <t>Воздушные шары для мероприятий, держатели для шаров</t>
  </si>
  <si>
    <t>Печать газеты, открытки, флаеры</t>
  </si>
  <si>
    <t>Канцтовары (маркеры, конверты и т.д.)</t>
  </si>
  <si>
    <t>Канцтовары (маркера)</t>
  </si>
  <si>
    <t>Канцтовары - бумага А4</t>
  </si>
  <si>
    <t>Перечисления (прибыль) с Благотворительной Совместной закупки на ньюкалининград.ру в марте 2013 по браслетам (организатор - Любовь Антуфьева)</t>
  </si>
  <si>
    <t>Бутенко Александр</t>
  </si>
  <si>
    <t xml:space="preserve">памперсы </t>
  </si>
  <si>
    <t>каши для детского питания,  детские вещи б\у</t>
  </si>
  <si>
    <t>одежда детская б\у  для грудничков</t>
  </si>
  <si>
    <t xml:space="preserve">одежда детская б\у  </t>
  </si>
  <si>
    <t>Ирина и Евгений Назаренко</t>
  </si>
  <si>
    <t>игрушки пластмассовые б\у</t>
  </si>
  <si>
    <t>ДЮСШ №12 по боксу</t>
  </si>
  <si>
    <t>бумажные полотенца, туалетная бумага</t>
  </si>
  <si>
    <t>цветная бумага, книга, шоколадные батончики, одноразовые платочки</t>
  </si>
  <si>
    <t xml:space="preserve">Новоян Альберт </t>
  </si>
  <si>
    <t>вода "Айсберг"</t>
  </si>
  <si>
    <t>кубики пластмассовые б\у</t>
  </si>
  <si>
    <t>книги-сказки, детская одежда</t>
  </si>
  <si>
    <t>детская одежда б\у, игрушки б\у</t>
  </si>
  <si>
    <t>джинсы новые, подростковые, толстовки новые</t>
  </si>
  <si>
    <t>альбомы для рисования</t>
  </si>
  <si>
    <t>детская одежда б\у, детская обувь б\у</t>
  </si>
  <si>
    <t>Светлана Козлова</t>
  </si>
  <si>
    <t>наборы для шитья, книги для ручного труда,шкатулки, мелкие игрушки</t>
  </si>
  <si>
    <t>туалетная бумага, платочки одноразовые, мыло,  зубная паста, одежда для мальчика б\у</t>
  </si>
  <si>
    <t>мягкие игрушки, цветная бумага</t>
  </si>
  <si>
    <t>Участники сайта СП 39</t>
  </si>
  <si>
    <t>одежда для детей до 1 года и ясельного возраста новая</t>
  </si>
  <si>
    <t>крем Нивея, резинки для волос, витамины, детская ложка,игрушка сувенирная, легинцы для подростков, футболка детская</t>
  </si>
  <si>
    <t>колготки детские, юбка новая</t>
  </si>
  <si>
    <t>веши женские б\у</t>
  </si>
  <si>
    <t>детские вещи б\у</t>
  </si>
  <si>
    <t>одеяло новое</t>
  </si>
  <si>
    <t>Олег</t>
  </si>
  <si>
    <t>полотенца бумажные</t>
  </si>
  <si>
    <t>Марина и Вадим</t>
  </si>
  <si>
    <t>Клуб экономных женщин</t>
  </si>
  <si>
    <t>носки, колготки детские новые</t>
  </si>
  <si>
    <t>Участники сайта СП 39 "Благо"</t>
  </si>
  <si>
    <t>конфеты, печенье, вафли</t>
  </si>
  <si>
    <t>детская одежда б\у, женская одежда б\у</t>
  </si>
  <si>
    <t>детская одежа б\у, печенье</t>
  </si>
  <si>
    <t>каши для детского питания</t>
  </si>
  <si>
    <t>Калининградский экспресс</t>
  </si>
  <si>
    <t>витамины "Аскорбинки"</t>
  </si>
  <si>
    <t>Автомобильное детское кресло</t>
  </si>
  <si>
    <t>Федулова Полина 38школа</t>
  </si>
  <si>
    <t>игра настольная</t>
  </si>
  <si>
    <t>Паферова Надежда</t>
  </si>
  <si>
    <t>мягкие игрушки, карандаши, очки,платье детское новое, кошелек, брелоки</t>
  </si>
  <si>
    <t>Бондарева Юля, Гафуров Алексей</t>
  </si>
  <si>
    <t>детская обувь новая, каши быстрого приготовления, одноразовые полотенца, мыло.</t>
  </si>
  <si>
    <t>Короба для игрушек, детская машинка.</t>
  </si>
  <si>
    <t>Сувениры, полотенца, бижутерия, носки, мыло, наборы для шитья, брелоки.</t>
  </si>
  <si>
    <t>шоколадные конфеты, зефир</t>
  </si>
  <si>
    <t>Алевтина, Людмила и вся семья Аликперовых (не смогли прийти на "Благотворительный кекс-фестиваль")</t>
  </si>
  <si>
    <t>Членский взнос за октябрь 2013</t>
  </si>
  <si>
    <t>Доставка шаров с Мск</t>
  </si>
  <si>
    <t>Компенсация проезда для выполнения волонтерских программ волонтерам по путевому листу на личный транспорт  за сентябрь м-ц (Коржовой Е.)</t>
  </si>
  <si>
    <t>Печенье, чай, зефир, салфетки,рулет,мыло жидкое семье Свете М. (Неврология)</t>
  </si>
  <si>
    <t>Персик, хлеб, кружка, бананы, сыр, тушка цыпленка семье Свете М. (Неврология)</t>
  </si>
  <si>
    <t>Ирис Меллер, сырок творожный</t>
  </si>
  <si>
    <t>Сырки творожные</t>
  </si>
  <si>
    <t>Яйцо,пирожное, картофуль, молоко, масло, соус</t>
  </si>
  <si>
    <t>Конфеты весовые</t>
  </si>
  <si>
    <t>Вотда питьевая, подушечки</t>
  </si>
  <si>
    <t>Компенсация проезда для выполнения волонтерских программ волонтерам по путевому листу на личный транспорт  за октябрь м-ц (С.Лагутинской.)</t>
  </si>
  <si>
    <t>Мука пшеничная, салфетки, яблоки, груши, ванилин, сахар, корица, тесто, чай</t>
  </si>
  <si>
    <t>Маргарин,  пергамент</t>
  </si>
  <si>
    <t>Сметана, масса творожная, томаты, нектарин</t>
  </si>
  <si>
    <t>Хлеб тостовый, ветчина, иогурт, сыр, булка, печенье, молоко, семечки, чай, платочки бумажные</t>
  </si>
  <si>
    <t>Компенсация проезда для выполнения волонтерских программ волонтерам по путевому листу на личный транспорт  за октябрь м-ц (К-Курт-Коваленко.)</t>
  </si>
  <si>
    <t>Компенация мобильной связи для реализации волонтерских программ на личный мобильный телефон  за октябрь м-ц (Азерская Л.)</t>
  </si>
  <si>
    <t>Компенация мобильной связи для реализации волонтерских программ на личный мобильный телефон  за октябрь м-ц (Киричук Е)</t>
  </si>
  <si>
    <t>Компенация мобильной связи для реализации волонтерских программ на личный мобильный телефон  за октябрь м-ц (Овсяник М</t>
  </si>
  <si>
    <t>Оплата мобильной связи для реализации волонтерских программ  мобильный телефон  за октябрь м-ц ВВЧ (37-66-23)</t>
  </si>
  <si>
    <t>Опалата мобильной связи для реализации волонтерских программ  мобильный телефон  за октябрь м-ц ВВЧ (76-45-90)</t>
  </si>
  <si>
    <t>Оплата мобильной связи для реализации волонтерских программ  мобильный телефон  за октябрь м-ц ВВЧ (9527917333) К.Коломийцева</t>
  </si>
  <si>
    <t>Коробка распределительная, дюбель, изолента</t>
  </si>
  <si>
    <t>Компенация мобильной связи для реализации волонтерских программ на личный мобильный телефон  за октябрь м-ц (С.Лагутинской)</t>
  </si>
  <si>
    <t xml:space="preserve">Картриджи </t>
  </si>
  <si>
    <t>Розетка, выключатели</t>
  </si>
  <si>
    <t>Соки, вода питьевая</t>
  </si>
  <si>
    <t>Маркер с лакирующим эффектом</t>
  </si>
  <si>
    <t>Фотопечать</t>
  </si>
  <si>
    <t>Компенсация проезда для выполнения волонтерских программ волонтерам по путевому листу на личный транспорт  за октябрь м-ц (С.Лагутинской)</t>
  </si>
  <si>
    <t>Печенье, карамель, конфеты, чай,сахар</t>
  </si>
  <si>
    <t>Торт, свечи на ДР Регины в ДД Надежда</t>
  </si>
  <si>
    <t>Цветы на ДР Регины в ДД Надежда</t>
  </si>
  <si>
    <t>Компенсация проезда в г.Мосва Л.Азерской</t>
  </si>
  <si>
    <t>Сыр, дрожжи, сахар, чай, соус,маслины, сметана, яблоки, перец, томаты</t>
  </si>
  <si>
    <t>Прищепки для Фотовыставки</t>
  </si>
  <si>
    <t>Лекартсво Гутталакс для малютки без мамы</t>
  </si>
  <si>
    <t>Скотч двусторонний</t>
  </si>
  <si>
    <t>Компенсация проезда для выполнения волонтерских программ волонтерам по путевому листу на личный транспорт  за октябрь м-ц(С.Лагутинской.)</t>
  </si>
  <si>
    <t>Телефон Нокиа</t>
  </si>
  <si>
    <t>Sim-карта</t>
  </si>
  <si>
    <t>Мирамистин, зиртек, подгузникик для отказничка</t>
  </si>
  <si>
    <t>Клей-карандаши, цветной картон, набор для поделок</t>
  </si>
  <si>
    <t>Сок морковный</t>
  </si>
  <si>
    <t xml:space="preserve"> </t>
  </si>
  <si>
    <t>Напиток, чай, торт, драже, жевательные конфеты</t>
  </si>
  <si>
    <t>Одноразовые стаканы,тарелки</t>
  </si>
  <si>
    <t>Одноразовые ложки</t>
  </si>
  <si>
    <t>Шары гелиевые</t>
  </si>
  <si>
    <t>Такси-экспресс от ДОБ до п.Большое Исаково (мама с ребенком Света)</t>
  </si>
  <si>
    <t>Джинсовая ткань</t>
  </si>
  <si>
    <t>Лекарство Нарине Форте для Вероники (педиатрия)</t>
  </si>
  <si>
    <t>Благотворительные пожертвования от участников мероприятия "Благотворительный кекс-фестиваль" в "Парк-кафе" парка "Юность" (2 ящика, 2 банки, 1 банка лотарея)</t>
  </si>
  <si>
    <t>Благотворительное пожертвование для детей Онкогематологии на мероприятии "Благотворительный кекс-фестиваль" в "Парк-кафе" парка "Юность" (в ящик для пожертвования)</t>
  </si>
  <si>
    <t>Трансфер Калининград-Москва-Калининград на семинар-тренинг по детской реабилитации "Шередарь" (Надя Моисеева)</t>
  </si>
  <si>
    <t>Трансфер Омск-Новосибирск-Омск на семинар по благотворительной программе "Больничные дети-сироты" в фонд "Солнечный город"  (Екатерина Курт-Коваленко)</t>
  </si>
  <si>
    <t>Оплата трансфера на ж/д-поезд Валерии Ренгите в сопровождении мамы на обследование в Мск</t>
  </si>
  <si>
    <t>Полиграфия (медали с нанесением изображения) на арт-марафон "Шагая с искусством"</t>
  </si>
  <si>
    <t>Полиграфия (кубки с нанесением изображения) на арт-марафон "Шагая с искусством"</t>
  </si>
  <si>
    <t>Тесьма для медалей</t>
  </si>
  <si>
    <t>Фотоуслуги</t>
  </si>
  <si>
    <t>Фотопечать для фотоальбома</t>
  </si>
  <si>
    <t>Уплата пени по транспортному налогу</t>
  </si>
  <si>
    <t>Детский благотворительный фонд "Солнечный город":
Расходы за октябрь</t>
  </si>
  <si>
    <t>КЛНГ ж.д. ОАО "РЖД"</t>
  </si>
  <si>
    <t>Уплата процентов на остаток средств на расчетном за ноябрь</t>
  </si>
  <si>
    <t>Адресный сбор: Шахла Мехтиева на Германию</t>
  </si>
  <si>
    <t>Адресная помощь Шахле М. с онкологическим диагнозом на лечение в Германии</t>
  </si>
  <si>
    <t xml:space="preserve">ИП Борзов Юрий Владимирович </t>
  </si>
  <si>
    <t>Пицын Игорь Владимирович (в Системе Телебанк)</t>
  </si>
  <si>
    <t>ИП Калиниченко Ирина Михайловна</t>
  </si>
  <si>
    <t>Детский благотворительный фонд "Солнечный город":
Расходы за ноябрь</t>
  </si>
  <si>
    <t>Чернышов Андрей Владимирович</t>
  </si>
  <si>
    <t>Уплата взносов от НС и ПЗ за октябрь 2013 г.</t>
  </si>
  <si>
    <t>Уплата НДФЛ  за октябрь 2013 г.</t>
  </si>
  <si>
    <t>Уплата ЕСН в ПФР (страховая часть)  за октябрь 2013 г.</t>
  </si>
  <si>
    <t>Уплата взносов от НС и ПЗ  за октябрь 2013 г.</t>
  </si>
  <si>
    <t>Уплата ЕСН в ПФР (накопительная часть)  за октябрь 2013 г.</t>
  </si>
  <si>
    <t>Уплата НДФЛ за октябрь 2013 г.</t>
  </si>
  <si>
    <t>Уплата НДФЛ  за ноябрь 2013 г.</t>
  </si>
  <si>
    <t>Уплата ЕСН в ПФР (страховая часть)  за  ноябрь 2013 г.</t>
  </si>
  <si>
    <t>Уплата взносов от НС и ПЗ  за  ноябрь 2013 г.</t>
  </si>
  <si>
    <t>Уплата ЕСН в ПФР (накопительная часть)  за  ноябрь 2013 г.</t>
  </si>
  <si>
    <t>Уплата НДФЛ за  ноябрь 2013 г.</t>
  </si>
  <si>
    <t>Уплата взносов от НС и ПЗ за ноябрь 2013 г.</t>
  </si>
  <si>
    <t xml:space="preserve">Уплата ЕСН в ПФР (страховая часть) за октябрь 2013 г. </t>
  </si>
  <si>
    <t>Уплата пени на обязательное пенсионное страхование в РФ</t>
  </si>
  <si>
    <t>Членский взнос за ноябрь 2013</t>
  </si>
  <si>
    <t>Расходы по организации "Осеннего  социального лагеря "Мираклион" по отдельной смете, утвержденной благотворителем (Правительство КО)</t>
  </si>
  <si>
    <t>Проживание, питание в гостинице "Беккер", дополнительное питание, расходные материалы, трансфер</t>
  </si>
  <si>
    <t>Почтовые расходы на распространение газеты "Верю в чудо", вып.1</t>
  </si>
  <si>
    <t>Запчасти для микроавтобуса (форсунка)</t>
  </si>
  <si>
    <t>Мольберты (10 шт.)</t>
  </si>
  <si>
    <t>Возмещено по ОСС(212-ФЗ) за больничный социальной няни Мироновой Н.Г.</t>
  </si>
  <si>
    <t>УФК по Калининградской области (Министерство культуры Калининградской области) на реализацию проекта "Шагая с искусством"</t>
  </si>
  <si>
    <t>Печать методических пособий для волонтеров (300 шт.)</t>
  </si>
  <si>
    <t xml:space="preserve">Услуги за утилизацию бухгалтерских документов и документов, содержащих персональные данные и конфеденциальную информацию за архивный период </t>
  </si>
  <si>
    <t>Бухгалтерские расходы</t>
  </si>
  <si>
    <t xml:space="preserve">Архивное хранение документов, утилизация бухгалтерских документов и документов, содержащих персональные данные и конфеденциальную информацию за архивный период </t>
  </si>
  <si>
    <t xml:space="preserve">Перевод от Я-К 410012051120043 
</t>
  </si>
  <si>
    <t>Оплата проживания на период 19-26.11.13 г. ребенку Валерии Ренгите (неврология, генетика, сахарный диабет) в сопровождении мамы на период лечения и обследования в Мск</t>
  </si>
  <si>
    <t>Заработная плата Администратору "Верю в чудо" (из средств премии "Сопричастность") за октябрь 2013</t>
  </si>
  <si>
    <t>Заработная плата Администратору "Верю в чудо" (из средств премии "Сопричастность") за ноябрь 2013</t>
  </si>
  <si>
    <t>Заработная плата социальным няням (6 ч-к) по трудовым договорам за октябрь 2013</t>
  </si>
  <si>
    <t>Заработная плата социальным няням (6 ч-к) по трудовым договорам за ноябрь 2013</t>
  </si>
  <si>
    <t>Трансфер Калининград-Москва-Калининград на семинар "Благотворительность против рака" (волонтер Сиротина Е.),
аэроэкспресс в Москве (волонтер Лагутинская С.)</t>
  </si>
  <si>
    <t>Юлия Леонидовна Г. (карта 4276****5656)</t>
  </si>
  <si>
    <t>Перевод Веб-банк с карты 6761....2256/ Евгения Игоревна Б.</t>
  </si>
  <si>
    <t>Перевод Веб-банк с карты 6761....1702 / Виктория Павловна Н.</t>
  </si>
  <si>
    <t xml:space="preserve">Перевод Веб-банк с карты 6761....1485 /Наталья Александровна У. </t>
  </si>
  <si>
    <t>Перевод Веб- банк с карты 6762....4832/ Андрей Леонидович П.</t>
  </si>
  <si>
    <t xml:space="preserve"> Перевод Веб-банк с карты 4276....0616 / Олег Николаевич</t>
  </si>
  <si>
    <t>Перевод Веб-банк с карты 5469....6085/ Тамара Юрьевна М.</t>
  </si>
  <si>
    <t>Перевод Веб-банк с карты 5469....6085 / Станислав Витальевич Н.</t>
  </si>
  <si>
    <t>Перевод Веб-банк с карты 5469....1182 / Александра Александровна</t>
  </si>
  <si>
    <t xml:space="preserve"> Перевод Веб-банк с карты 6761....1655 / Светлана Александровна Б </t>
  </si>
  <si>
    <t>ITT 10596 8626 с карты 6761....4040 / Неизвестный</t>
  </si>
  <si>
    <t>Visa Money Transfer с карты 4154....325</t>
  </si>
  <si>
    <t>Неизвестный / зачисление</t>
  </si>
  <si>
    <t>Перевод с карты 6761....1784/ Наталья Сергеевна Р</t>
  </si>
  <si>
    <t>Нина Михайловна С.</t>
  </si>
  <si>
    <t>Перевод с карты 4276...1416 / Людмила Казимировна С.</t>
  </si>
  <si>
    <t>Наталья Устинова / перевод</t>
  </si>
  <si>
    <t>Перевод Веб-банк с карты 6762....0185/ Татьяна Юрьевна К.</t>
  </si>
  <si>
    <t>Перевод с карты 6390....2337/ Олеся Валерьевна Ш.</t>
  </si>
  <si>
    <t>Перевод с карты 4276....5319 /Ксения Владимировна Б.</t>
  </si>
  <si>
    <t>Неизвестный / перевод</t>
  </si>
  <si>
    <t>Перевод с карты 6761....9461 /Ирина Михайловна Ж.</t>
  </si>
  <si>
    <t xml:space="preserve">Перевод с карты 4276....6062 / Татьяна Юрьевна А. </t>
  </si>
  <si>
    <t>Ирина Семенова</t>
  </si>
  <si>
    <t>Перевод Веб-банк с карты 6762....9584 / Анна Евгеньевна</t>
  </si>
  <si>
    <t>Перевод Веб-банк с карты 4276....8974/ Светлана Андреевна Ш.</t>
  </si>
  <si>
    <t>Перевод Веб-банк с карты 6762....8689/ Валентина Михайловна И.</t>
  </si>
  <si>
    <t>Перевод Веб-банк с карты 4276….1178/ Кристина Рупшайте</t>
  </si>
  <si>
    <t>Перевод Веб-банк с карты 4276….6919/ Ирина Валерьевна К.</t>
  </si>
  <si>
    <t>Перевод на лекарственные препараты для Анастасии Ч. и Натальи Е. По дополнительным пожертвованиям марафона "Ты нам нужен" после окончания срока марафона</t>
  </si>
  <si>
    <t>Частичная оплата за доставку мольбертов из Мск в Клд</t>
  </si>
  <si>
    <t>Школьники "ШИЛИ"</t>
  </si>
  <si>
    <t>Канцтовары, настольные игры, пеналы, цветная бумага, картон.</t>
  </si>
  <si>
    <t>Вещи женские б\у,детские вещи б\у, сумки.</t>
  </si>
  <si>
    <t>женская одежда новая</t>
  </si>
  <si>
    <t>Вещи детские, игры настольные б\у</t>
  </si>
  <si>
    <t>Аня и Алина</t>
  </si>
  <si>
    <t>Вещи детские, игры настольные б\у, игрушки б\у</t>
  </si>
  <si>
    <t>ежедневник, блокнот,ручка, косметичка, туалетная бумага, игрушки, рулет сдобный.</t>
  </si>
  <si>
    <t>вещи детские б\у, обувь б\у.</t>
  </si>
  <si>
    <t>мягкая игрушка б\у</t>
  </si>
  <si>
    <t>детские вещи  б\у, новогодняя атрибутика</t>
  </si>
  <si>
    <t>детские вещи б\у, книги б\у</t>
  </si>
  <si>
    <t>Добрый мальчик</t>
  </si>
  <si>
    <t>вещи детские б\у и новые</t>
  </si>
  <si>
    <t>наборы для лепки, фломастеры,,пластилин</t>
  </si>
  <si>
    <t>краски акриловые,  гуашь, бумага для ксерокса, кисточки.</t>
  </si>
  <si>
    <t>Алина</t>
  </si>
  <si>
    <t>подростковая одежда б\у</t>
  </si>
  <si>
    <t xml:space="preserve">Марина </t>
  </si>
  <si>
    <t>конфеты,зубная паста,детский крем, детские книги</t>
  </si>
  <si>
    <t>Участники сайта СП№( Благо</t>
  </si>
  <si>
    <t>обувь женская новая</t>
  </si>
  <si>
    <t>цвеная бумага, краски,  фломастеры</t>
  </si>
  <si>
    <t>Участники сайта СП39 Доброе  слово</t>
  </si>
  <si>
    <t>колготки новые детские</t>
  </si>
  <si>
    <t>памперсы \, доски для творчества, канцтовары, присыпки, шампень детский</t>
  </si>
  <si>
    <t>ООО"Восход"</t>
  </si>
  <si>
    <t>ранцы, сумки, рюкзаки новые</t>
  </si>
  <si>
    <t>ООО"Ментор"</t>
  </si>
  <si>
    <t>рамки декаротивные</t>
  </si>
  <si>
    <t>Соломко Юлия Владимимровна</t>
  </si>
  <si>
    <t>Бумага-листы типографские, разноцветные</t>
  </si>
  <si>
    <t>конфеты шоколадные, карамель, печенье</t>
  </si>
  <si>
    <t>колготки детские, носки новые</t>
  </si>
  <si>
    <t>кукла новая, одежда для кукол, шапка, мягкая игрушка</t>
  </si>
  <si>
    <t>Алина Занько</t>
  </si>
  <si>
    <t>цветная бумага, соки, туалетная бумага</t>
  </si>
  <si>
    <t>Екатерина Сергеевна</t>
  </si>
  <si>
    <t>книги,игры б\у, игрушки новые</t>
  </si>
  <si>
    <t>игрушки, детская одежда б\у</t>
  </si>
  <si>
    <t>детская кроватка, детские вещи б\у</t>
  </si>
  <si>
    <t>игра "Железная дорога" б\у</t>
  </si>
  <si>
    <t>канцтовары, краски, кисточки, карандаши, клей, альбомы, гуашь, пальчиковые краски</t>
  </si>
  <si>
    <t>Канцтовары, фломастеры, бумага, одноразовая посуда</t>
  </si>
  <si>
    <t>одноразоваяя посуда,  восковые карандаши</t>
  </si>
  <si>
    <t>вода "Айсберг" в бутылках 0,7л - 70 шт</t>
  </si>
  <si>
    <t>ООО "Автомобильный дом"</t>
  </si>
  <si>
    <t>малярная пленка, канат, скакалки</t>
  </si>
  <si>
    <t>Пожертвования участников праздника "День Матери" (организатор: "Ассоциация многодетных матерей")</t>
  </si>
  <si>
    <t>Опалата мобильной связи для реализации волонтерских программ  мобильный телефон  за ноябрь (764590) ВВЧ</t>
  </si>
  <si>
    <t>Оплата мобильной связи для реализации волонтерских программ  мобильный телефон  за ноябрь м-ц ВВЧ (376623)</t>
  </si>
  <si>
    <t>Компенсация проезда для выполнения волонтерских программ волонтерам по путевому листу на личный  транспорт  за октябрь м-ц (Е.Коржова)</t>
  </si>
  <si>
    <t>Компенсация проезда для выполнения волонтерских программ волонтерам по путевому листу на общественный транспорт  за октябрь м-ц (М.Овсяник)</t>
  </si>
  <si>
    <t>Гвозди</t>
  </si>
  <si>
    <t>Компенсация проезда для выполнения волонтерских программ волонтерам по путевому листу на личный  транспорт  за октябрь м-ц (Е.Курт)</t>
  </si>
  <si>
    <t>Компенация мобильной связи для реализации волонтерских программ на личный мобильный телефон  за ноябрь м-ц (Азерская Л)</t>
  </si>
  <si>
    <t>Компенация мобильной связи для реализации волонтерских программ на личный мобильный телефон  за ноябрь м-ц (Киричук Е)</t>
  </si>
  <si>
    <t>Компенация мобильной связи для реализации волонтерских программ на личный мобильный телефон  за ноябрь м-ц (Овсяник М</t>
  </si>
  <si>
    <t>Оплата мобильной связи для реализации волонтерских программ  мобильный телефон  за октябрь м-ц ВВЧ (37-69-63) ВВЧ-Волонтеры</t>
  </si>
  <si>
    <t>Восточные сладости</t>
  </si>
  <si>
    <t>Вставка замок</t>
  </si>
  <si>
    <t>Тушь штемпельная</t>
  </si>
  <si>
    <t>Сверло, дюбеля, креление</t>
  </si>
  <si>
    <t>Конверты, наклейки</t>
  </si>
  <si>
    <t>Петля универсальная, шуруп</t>
  </si>
  <si>
    <t>Решетка на пол</t>
  </si>
  <si>
    <t>Кронштейны</t>
  </si>
  <si>
    <t>Плата за парковку при заказе выписки в Налоговой</t>
  </si>
  <si>
    <t>Заказное письмо в Мск</t>
  </si>
  <si>
    <t>Штанга, элемент соединения</t>
  </si>
  <si>
    <t>Интернет в Волонтерской</t>
  </si>
  <si>
    <t>Компенсация расходов на получение медицинской книжки СуперМаме (Наталья Николаева) в связи с проработкой более 6мес. в "Верю в чудо"</t>
  </si>
  <si>
    <t>Угол узкий</t>
  </si>
  <si>
    <t>Оплата проживания на период 16-23.11.13 г. ребенку Никита Калашников (медуллобоастома, рак, онкология) в сопровождении мамы на период лечения и обследования в Мск</t>
  </si>
  <si>
    <t>Оплата проживания на период 23-30.11.13 г. ребенку Никита Калашников (медуллобоастома, рак, онкология) в сопровождении мамы на период лечения и обследования в Мск</t>
  </si>
  <si>
    <t>Арбудол, Навизин, Урсосан, Аквалор, Анаферон, Бифиформ и иные препараты по назначению врачей</t>
  </si>
  <si>
    <t>Чаепитие в кафе с детьми с онкологией (предвстреча перед "Мираклионом") - 6 ч-к</t>
  </si>
  <si>
    <t>Патч-корд</t>
  </si>
  <si>
    <t>Отвоз/привоз детей с полной потерей зрения на Встречу (в кафе)</t>
  </si>
  <si>
    <t>Кабель USB</t>
  </si>
  <si>
    <t>Мазь "Ируксол" (для отказничка с Боксового)</t>
  </si>
  <si>
    <t>Молоко, творог</t>
  </si>
  <si>
    <t>Компенсация проезда для выполнения волонтерских программ волонтерам по путевому листу на личный транспорт  за ноябрь м-ц (С.Лагутинской.)</t>
  </si>
  <si>
    <t>Компенсация проезда для выполнения волонтерских программ волонтерам по путевому листу на личный транспорт  за ноябрь м-ц (С.Лагутинской)</t>
  </si>
  <si>
    <t>Фрукты, овощи, моющие семье Свете М. (Неврология)</t>
  </si>
  <si>
    <t xml:space="preserve">Угощение для детей на день рождения Саши Метелевой (онкология) - доплата к сертификату Димы Чуднова </t>
  </si>
  <si>
    <t>Доп.подарок на день рождения Саши Метелевой (онкология) - украшения</t>
  </si>
  <si>
    <t>Мебельная фабрика "Гринда": Перечисление с благотворительной акции "Купи игрушку - помоги Ребенку" по отчету за Июнь-июль 2013</t>
  </si>
  <si>
    <t>материальное вознаграждение за постоянную работу на 1/2 ставки в "Верю в чудо" Лины Азерской за апрель-май-июнь</t>
  </si>
  <si>
    <t>Мебельная фабрика "Гринда"по отчету за Июнь-июль 2013</t>
  </si>
  <si>
    <t>Перевод Веб-банк с карты 4276....4002/ Иван Александрович Ш.</t>
  </si>
  <si>
    <t>Продукты: Киндер, орешки, сочник</t>
  </si>
  <si>
    <t xml:space="preserve">Печать </t>
  </si>
  <si>
    <t>Штанга, элемент соединения для костюмерной</t>
  </si>
  <si>
    <t>Социальная помощь семье Свете М. (Неврология): овощи, фрукты, яйцо, мясо</t>
  </si>
  <si>
    <t>Антистатик, жидкость для костюмов</t>
  </si>
  <si>
    <t>Санитарно-гигиенические средства для девочек, продукты</t>
  </si>
  <si>
    <t>Фрукты</t>
  </si>
  <si>
    <t>Продукты: йогурт, орешки</t>
  </si>
  <si>
    <t>Торт</t>
  </si>
  <si>
    <t>Социальная помощь семье Свете М. (Неврология): овощи, фрукты, яйцо, мясо, чай, вода</t>
  </si>
  <si>
    <t>Кабель, гипс, шпатель, нож, валики, клей</t>
  </si>
  <si>
    <t>Сетка затирочная</t>
  </si>
  <si>
    <t>Уголки в Игровую Гнойной хирургии</t>
  </si>
  <si>
    <t>Клей в Игровую Гнойной хирургии</t>
  </si>
  <si>
    <t>Профиль, гипсокартон</t>
  </si>
  <si>
    <t>Болты, шурупы</t>
  </si>
  <si>
    <t>Клей, шпаклевка, гвозди</t>
  </si>
  <si>
    <t xml:space="preserve">Герметик </t>
  </si>
  <si>
    <t>Профиль, крепежи, кабеля</t>
  </si>
  <si>
    <t>Клей для плитки, герметик</t>
  </si>
  <si>
    <t>Дюбеля, пена, наждачка, профиль, брус</t>
  </si>
  <si>
    <t>Гипс, клей, пленка укрывочная</t>
  </si>
  <si>
    <t>Коробка электро, выключатель, кабель, гипс, сетка затирочная</t>
  </si>
  <si>
    <t>Ткань атлас-стрейч , тесьма для костюмов на социокультурные мероприятия</t>
  </si>
  <si>
    <t>Тесьма для костюмов на социокультурные мероприятия</t>
  </si>
  <si>
    <t>Деньги возмещены 15.02.2013 от "СВОД"</t>
  </si>
  <si>
    <t>Проушина угловая, замок навесной: ремонт замков в игровой комнате Кардиолгического отделения ДОБ</t>
  </si>
  <si>
    <t>Наклейки - бабочки: Декорирование игровой комнаты Кардиологического отделения ДОБ</t>
  </si>
  <si>
    <t>Изготовление ключей для входной двери волонтерской</t>
  </si>
  <si>
    <t>Лекарство (химиопрепарат) "ПуриНетол" в таблетках через р/с мамы</t>
  </si>
  <si>
    <t>Родбанд, растворитель, набивка</t>
  </si>
  <si>
    <t>Растворитель</t>
  </si>
  <si>
    <t xml:space="preserve">Гипс </t>
  </si>
  <si>
    <t>Саморезы для Игровой онкогематологии</t>
  </si>
  <si>
    <t>Дюбеля  для Игровой онкогематологии</t>
  </si>
  <si>
    <t>ПВХ, дюбеля, совок для мусора</t>
  </si>
  <si>
    <t>Профиль</t>
  </si>
  <si>
    <t>Контрагайка</t>
  </si>
  <si>
    <t>Гипсоплита</t>
  </si>
  <si>
    <t>Замок навесной, болты для шкафа в игровой онкогематологии</t>
  </si>
  <si>
    <t>Гипсокартон, саморезы, дюбеля, крепеж</t>
  </si>
  <si>
    <t>Саморезы для Игровой зоны на Справочном пункте</t>
  </si>
  <si>
    <t>Герметик, силикон</t>
  </si>
  <si>
    <t>Кабель, лампа, изолента</t>
  </si>
  <si>
    <t>Крепежи, профиля, гипс</t>
  </si>
  <si>
    <t>Подложка, шпаклевка</t>
  </si>
  <si>
    <t>Гипс, силикон, перчатки одноразовые</t>
  </si>
  <si>
    <t>Полотно металлическое, удлинитель, ниппель, кран</t>
  </si>
  <si>
    <t>Планка защитная, уголок штукатурный, угольник алюминиевый</t>
  </si>
  <si>
    <t>Стеклообои, цемент, клей, лампа энергосберегающая, герметик, жидкие гвозди, кабель, саморезы, дюбеля, вилка с замел.</t>
  </si>
  <si>
    <t>Труба водопроводная</t>
  </si>
  <si>
    <t>Декоплинтус настенный, герметик</t>
  </si>
  <si>
    <t>Клей строительный, сетка затирочная, валики, ручки, емкость для краски, краска акриловая</t>
  </si>
  <si>
    <t>Болты, бур по бетону, силикон, гипс, клей для плитки, жидкие гвозди, гипсокартон</t>
  </si>
  <si>
    <t>Декоплинтус потолочный, кабель, брус, шпилька, шайба, выключатель, проушина, изолетка, уголки, саморезы, кабель</t>
  </si>
  <si>
    <t xml:space="preserve">Гипсокартон </t>
  </si>
  <si>
    <t>Герметик, пластина перфорированная</t>
  </si>
  <si>
    <t>Профиль, выкючатель, батарейки, щетка, брус сухой, плита ОСБ, клей для пенополистерола</t>
  </si>
  <si>
    <t>Ведро строительное, перчатки</t>
  </si>
  <si>
    <t>Клей, пена монтажная, клей для принтусов</t>
  </si>
  <si>
    <t>Перчатки резиновые, плита ОСБ</t>
  </si>
  <si>
    <t>Клей, гипс, грунт, респиратор, шпаклевка, мешки строительные, молоток, лезвие, штукатурка, клей для гипсоплиты, шпаклевка</t>
  </si>
  <si>
    <t>Патрубок, леска, шланг</t>
  </si>
  <si>
    <t>Штукатурный раствор, брус сухой, коробка уст, лампа накаливания, лен, паста уплотнительная, дюбеля, ниппель, сгон, футорка, кабель твердый</t>
  </si>
  <si>
    <t>Розетка, уайт-спирит, ящик пластиковый, диск отрезной, лента для перекрытия трещин, планка защитная, гипс шпатлевочный, клей для гипсоплиты, гипсокартон</t>
  </si>
  <si>
    <t>Пена монтажная, соединитель, канал круглый</t>
  </si>
  <si>
    <t>Крепеж, профиля, гипсокартон, клеи, правило 200см, саморезы, мешки для строител мусора, дюбеля, пластина монтажная</t>
  </si>
  <si>
    <t>Удлинитель, американка угловая, американка прямая</t>
  </si>
  <si>
    <t>Плита ОСБ, гипсокартон, брус сухой, профиля, рашпиль, дюбеля, саморезы, карандаш столярный, сверла по дереву</t>
  </si>
  <si>
    <t>Дюбеля, гвозди строительные, пена монтажная</t>
  </si>
  <si>
    <t>Тряпка для мытья пола, саморезы, кабель, патроны, диск шлифовочный, изолента, колодка, подложка, гипс шпатлевочный</t>
  </si>
  <si>
    <t>Брус сухой, лента креповая, ножовка по дереву, клей для пенополистерола, плита ОСБ</t>
  </si>
  <si>
    <t>Правило 150см, штукатурка гипсовая, шпаклевка, штукатурный раствор</t>
  </si>
  <si>
    <t>Ванна строительная, пена монтажная, шпатели, саморезы, дюбеля, лезвие для ножа, сетка шлифовальная, ткань наждачная, эмаль алкидная, гипсокартон</t>
  </si>
  <si>
    <t>Профиля, шпаклевка, губка абразивная, крепеж, гипсокартон, сетка затирочная</t>
  </si>
  <si>
    <t>Гипсокартон, клей, кабель, удлинитель</t>
  </si>
  <si>
    <t>Тройник, соединитель каналов, саморезы, средство для мытья, лампа, лента малярная, скотч, перчатки одноразовые, дюбеля, тряпки, шпилька, анкерфикс</t>
  </si>
  <si>
    <t>Универсальный силикон</t>
  </si>
  <si>
    <t>Гипс шпатлевочный, раствор выравнивающий для пола, профиль, брус сухой, гипсокартон, профиль, пена монтажная, дюбеля, саморезы, шурупы</t>
  </si>
  <si>
    <t>Плита ОСБ, саморезы</t>
  </si>
  <si>
    <t>Блок газосиликатный, цемент, гипс строительный, штукатурка, диск отрезной</t>
  </si>
  <si>
    <t>Штукатурный раствор, клей</t>
  </si>
  <si>
    <t>Брус сухой, перчатки, диск пильный, клей</t>
  </si>
  <si>
    <t>Блок газосиликатный, клей</t>
  </si>
  <si>
    <t>Кабель, щетка для пола, карандаш столярный, колодка</t>
  </si>
  <si>
    <t>Ведро строительное, диск отрезной, силикон, полотенце бумажное, паста уплотнительная, сетка затирочная, планка защитная, уголок</t>
  </si>
  <si>
    <t>Арматура, швеллер</t>
  </si>
  <si>
    <t>Яблоки</t>
  </si>
  <si>
    <t>Кефир</t>
  </si>
  <si>
    <t>Творог, бананы</t>
  </si>
  <si>
    <t>Молоко, кефир, хлеб</t>
  </si>
  <si>
    <t>Молоко, булки</t>
  </si>
  <si>
    <t>Сдоба (булки, пирожки) на социокультурный праздник в ДОБ</t>
  </si>
  <si>
    <t>Печенье "Селга"  на социокультурный праздник в ДОБ</t>
  </si>
  <si>
    <t>Нектарины на социокультурный праздник в ДОБ</t>
  </si>
  <si>
    <t>Социальная помощь семье Свете М. (Неврология): крупы, картофель, порошок</t>
  </si>
  <si>
    <t>Туалетная бумага</t>
  </si>
  <si>
    <t>Виноград, молоко, колбаса</t>
  </si>
  <si>
    <t>Яблоки, салфетки, хлеб</t>
  </si>
  <si>
    <t>Мандарины, киви</t>
  </si>
  <si>
    <t>Йогурт, творог</t>
  </si>
  <si>
    <t>Батарейки</t>
  </si>
  <si>
    <t>Конфеты, орешки, сочник</t>
  </si>
  <si>
    <t>Мебельная фабрика "Гринда", скидка существенная от "Юрината"</t>
  </si>
  <si>
    <t>подарки новогодние</t>
  </si>
  <si>
    <t>Перевод от 41001153127872</t>
  </si>
  <si>
    <t>Платежный центр (РНКО), пополнение</t>
  </si>
  <si>
    <t>Рапида (НКО), пополнение</t>
  </si>
  <si>
    <t>Перевод от 41001116873638</t>
  </si>
  <si>
    <t>Пополнение с банковской карты</t>
  </si>
  <si>
    <t>Банк Русский Стандарт, пополнение</t>
  </si>
  <si>
    <t>Перевод от 41001400730317</t>
  </si>
  <si>
    <t>Перевод от 41001813792104</t>
  </si>
  <si>
    <t>Перевод от 41001956747828 (Тарас и Юлия Лагутинские)</t>
  </si>
  <si>
    <t>Перевод от 410012061625551</t>
  </si>
  <si>
    <t>Заработная плата Администратору "Верю в чудо" (из средств премии "Сопричастность") за декабрь  2013</t>
  </si>
  <si>
    <t>Уплата взносов от НС и ПЗ  за декабрь  2013</t>
  </si>
  <si>
    <t>Заработная плата социальным няням (6 ч-к) по трудовым договорам  за декабрь  2013</t>
  </si>
  <si>
    <t>Уплата НДФЛ   за декабрь  2013</t>
  </si>
  <si>
    <t>Уплата ЕСН в ПФР (страховая часть)  за декабрь  2013</t>
  </si>
  <si>
    <t>Уплата ЕСН в ПФР (накопительная часть)   за декабрь  2013</t>
  </si>
  <si>
    <t>Уплата НДФЛ  за декабрь  2013</t>
  </si>
  <si>
    <t xml:space="preserve">Услуги за архивное хранение бухгалтерских документов  и документов, содержащих персональные данные и конфеденциальную информацию за архивный период </t>
  </si>
  <si>
    <t xml:space="preserve">Рубан Мария Андреевна </t>
  </si>
  <si>
    <t>ИП Харченко Виктория Александровна</t>
  </si>
  <si>
    <t>Детский благотворительный фонд "Солнечный город":
Расходы за декабрь</t>
  </si>
  <si>
    <t>Членский взнос за декабрь 2013</t>
  </si>
  <si>
    <t>Грузоперевозки и стройматериалы для новой волонтерской</t>
  </si>
  <si>
    <t>Кристина Черненкова</t>
  </si>
  <si>
    <t>Константин Ознобишин</t>
  </si>
  <si>
    <t>Перевод от 410012105760198 Ksenia Viskvarka</t>
  </si>
  <si>
    <t>Перевод от 41001956747828 Тарас и Юлия Лагутинские</t>
  </si>
  <si>
    <t>Семья Донцу</t>
  </si>
  <si>
    <t>Архивные расходы</t>
  </si>
  <si>
    <t>Участники и администрация сайта sp39.ru (на новогодние подарки в Интернат г.Нестерова, детский Туберкулузный диспансер, детские отделения районных больниц)</t>
  </si>
  <si>
    <t>Благотворительная Адресная акция "Чудо-Ёлка", Новогодние мероприятия в подшефных учр-ях</t>
  </si>
  <si>
    <t>Сладкие подарки воспитанникам детского интерната г.Нестерова (130 подарков), 120 подарков для пациентов детских отделений муниципальных больниц, туберкулезного диспансера</t>
  </si>
  <si>
    <t>Перевод Веб-банк с карты 6761....9305 / Константин Валерьевич П .</t>
  </si>
  <si>
    <t>Оксана Валерьевна Л.</t>
  </si>
  <si>
    <t>Перевод Веб-банк с карты 4276....5189 / Александр Олегович Г.</t>
  </si>
  <si>
    <t>СберКарта с карты 6762....7587</t>
  </si>
  <si>
    <t>СберКарта с карты 6761....6303 / Анна Шевцова</t>
  </si>
  <si>
    <t>СберКарта с карты 6762....5943 / Зачисление</t>
  </si>
  <si>
    <t>СберКарта с карты 4276....7033 / Ксения Приходько</t>
  </si>
  <si>
    <t>Перевод Веб-банк с карты 5469....4341 / Татьяна Чеславовна Р.</t>
  </si>
  <si>
    <t>Перевод Веб-банк с карты 4276....4049 /Олеся Викторовна</t>
  </si>
  <si>
    <t xml:space="preserve">СберКарта / Регина Ионовна С. </t>
  </si>
  <si>
    <t>Перевод Веб-банк с карты 5469....2252 / Юлия Владимировна</t>
  </si>
  <si>
    <t>Перевод Веб-банк с карты 4279....8907/ Ирина Николаевна Б.</t>
  </si>
  <si>
    <t>Перевод Веб-банк с карты 4279....9652/ Ирина Николаевна Б.</t>
  </si>
  <si>
    <t>Ирина Николаевна Б.</t>
  </si>
  <si>
    <t>СберКарта с карты 5469....0302</t>
  </si>
  <si>
    <t>СберКарта с карты 4276....5182</t>
  </si>
  <si>
    <t>Мария Александровна Х.</t>
  </si>
  <si>
    <t>Перевод Веб-банк с карты 4276....1580/ Оксана Васильевна</t>
  </si>
  <si>
    <t>Элиза Владиславовна М.</t>
  </si>
  <si>
    <t>Виктория Анатольевнаа К.</t>
  </si>
  <si>
    <t>Неивестный</t>
  </si>
  <si>
    <t xml:space="preserve"> Ольга Игоревна С.</t>
  </si>
  <si>
    <t>Ангелина Юрьевна Д.</t>
  </si>
  <si>
    <t>Перевод с карты 6761....6871</t>
  </si>
  <si>
    <t xml:space="preserve">Перевод с карты 6761....3024 </t>
  </si>
  <si>
    <t>Перевод Веб-банк с карты 4276....2499</t>
  </si>
  <si>
    <t>Перевод Веб-банк с карты 4276....1278 / Иван Владимирович П.</t>
  </si>
  <si>
    <t>Перевод Веб-банк с карты 4276....0909 / Александра Павловна М.</t>
  </si>
  <si>
    <t>Пекарня</t>
  </si>
  <si>
    <t>Перевод Веб-банк с карты 4276....2514/</t>
  </si>
  <si>
    <t xml:space="preserve">Виктория Викторовна А. </t>
  </si>
  <si>
    <t>Татьяна Викторовна Щ.</t>
  </si>
  <si>
    <t>Екатерина Ивановна В.</t>
  </si>
  <si>
    <t>СберКарта с карты 6761....2351</t>
  </si>
  <si>
    <t>СберКарта с карты 5211....1241</t>
  </si>
  <si>
    <t>Ирина Валерьевна Н.</t>
  </si>
  <si>
    <t>Ирина Дмитриевна Б.</t>
  </si>
  <si>
    <t>Денис Андреевич Т.</t>
  </si>
  <si>
    <t>СберКарта с карты 6390....1951</t>
  </si>
  <si>
    <t>СберКарта с карты 6390....2907</t>
  </si>
  <si>
    <t>СберКарта с карты 4038....3137</t>
  </si>
  <si>
    <t>СберКарта с карты 5469....6887</t>
  </si>
  <si>
    <t>СберКарта с карты 6762....0261</t>
  </si>
  <si>
    <t>СберКарта с карты 4276....7515</t>
  </si>
  <si>
    <t>СберКарта с карты 4276....7245</t>
  </si>
  <si>
    <t>хранятся на отдельной МТС-симке волонтера Кристины Грачевой</t>
  </si>
  <si>
    <t>Пожертвования через МТС-номер для Шахлы</t>
  </si>
  <si>
    <t xml:space="preserve">СберКарта с карты 4276....2819 </t>
  </si>
  <si>
    <t>Перевод Веб-банк с карты 5469....0275 Наталья Владимировна Д.</t>
  </si>
  <si>
    <t>Перевод Веб-банк с карты 4279....8907 Ирина Николаевна Б.</t>
  </si>
  <si>
    <t>Перевод Веб-банк с карты 6761....8892 Илья Станиславович Л.</t>
  </si>
  <si>
    <t>Перевод Веб-банк с карты 5469....6550 Александр Александрович К.</t>
  </si>
  <si>
    <t>Перевод Веб-банк с карты 4276....6675 Ирина Николаевна О.</t>
  </si>
  <si>
    <t>Премия от "Росмолодежи" за победу волонтера БЦ "Верю в чудо" Лины Азерской на международном мероприятии на Алтае</t>
  </si>
  <si>
    <t>Перевод Веб-банк с карты 5469....3945 Марина Григорьевна П.</t>
  </si>
  <si>
    <t>Участники и администрация сайта sp39.ru</t>
  </si>
  <si>
    <t>Проект "Класс дистанционного образования в детском отделении ПБ п. Прибрежный"</t>
  </si>
  <si>
    <t>Ремонтные работы, замена окна, оборудование класса</t>
  </si>
  <si>
    <t>Марина Станиславовна В.</t>
  </si>
  <si>
    <t>Зачисление (2 247 руб.-комиссия 16,85руб.)</t>
  </si>
  <si>
    <t>Компенация мобильной связи для реализации волонтерских программ на личный мобильный телефон  за ноябрь м-ц (С.Лагутинской)</t>
  </si>
  <si>
    <t>Компенсация проезда для выполнения волонтерских программ волонтерам по путевому листу на личный транспорт  за декабрь м-ц (С.Лагутинской)</t>
  </si>
  <si>
    <t>Медикаменты: Сингуляр - для Володи Акимова (онкология, 17 лет)</t>
  </si>
  <si>
    <t>Медикаменты: Мильгамма, Карнитон,  Берлитион, Кудесан, Мексидол  для Никиты Калашникова (онкология, 6 лет)-</t>
  </si>
  <si>
    <t>Максим Романович Здрадовский, паб "Британика": 
лекарства для Володи Акимова, Лизы Корп, Никиты Калашникова</t>
  </si>
  <si>
    <t>Питная вода</t>
  </si>
  <si>
    <t>Булки</t>
  </si>
  <si>
    <t>Компенсация проезда для выполнения волонтерских программ волонтерам по путевому листу на общественном транспорте за ноябрь м-ц (М.Овсяник)</t>
  </si>
  <si>
    <t>Игрушки</t>
  </si>
  <si>
    <t>Коммуникальные услуги за Волонтерский скворечник за период с февр по ноябр 2013 г.</t>
  </si>
  <si>
    <t>Содержание Волонтерского скворечника</t>
  </si>
  <si>
    <t>Оплата коммунальных услуг в помещении, безвозмездно предоставленном магазином "ПродТовары" по адресу: Московский просп., 83а</t>
  </si>
  <si>
    <t>Целлофан для упаковки подарков</t>
  </si>
  <si>
    <t>Пластина соединительная, лампа накаливания</t>
  </si>
  <si>
    <t>Компенсация проезда для выполнения волонтерских программ волонтерам по путевому листу на личный транспорт  Коржовой Е</t>
  </si>
  <si>
    <t>Лак мебельный, красители</t>
  </si>
  <si>
    <t>Поплин, резинка, нитки</t>
  </si>
  <si>
    <t>Проект "Осенний Выездной Социальный лагерь для детей с онкогематологическими заболеваниями"</t>
  </si>
  <si>
    <t>Компенация мобильной связи для реализации волонтерских программ на личный мобильный телефон  за декабрь м-ц (Азерская Л)</t>
  </si>
  <si>
    <t>Компенация мобильной связи для реализации волонтерских программ на личный мобильный телефон  за декабрь м-ц (Киричук Е)</t>
  </si>
  <si>
    <t>Компенация мобильной связи для реализации волонтерских программ на личный мобильный телефон  за декабрь м-ц (Овсяник М</t>
  </si>
  <si>
    <t>Опалата мобильной связи для реализации волонтерских программ  мобильный телефон  за декабрь (764590) ВВЧ</t>
  </si>
  <si>
    <t>Оплата мобильной связи для реализации волонтерских программ  мобильный телефон  за декабрь м-ц ВВЧ (376623)</t>
  </si>
  <si>
    <t>Оплата мобильной связи для реализации волонтерских программ  мобильный телефон  за декабрь м-ц ВВЧ (376963)</t>
  </si>
  <si>
    <t>Набор для мраморирования</t>
  </si>
  <si>
    <t xml:space="preserve">Диски </t>
  </si>
  <si>
    <t xml:space="preserve">Салфетка </t>
  </si>
  <si>
    <t>Сыр, перец, хлеб, ножи, салат</t>
  </si>
  <si>
    <t>Компенсация проезда для выполнения волонтерских программ волонтерам по путевому листу на личный транспорт К.Коваленко</t>
  </si>
  <si>
    <t>Продукты для кулинарного мастер-класса (сахар, тесто, фрукты, орехи, мука и т.д.), канцтовары для рукодельного мастер-класса</t>
  </si>
  <si>
    <t>Компенация мобильной связи для реализации волонтерских программ на личный мобильный телефон  Е.Сиротиной</t>
  </si>
  <si>
    <t>Игрушка "Кот-сказочник" подарок на БА "Чудо-Елка"</t>
  </si>
  <si>
    <t>Компенация мобильной связи для реализации волонтерских программ на личный мобильный телефон  М.Балычевой (по Чудо-Елке)</t>
  </si>
  <si>
    <t>Компенсация проезда для выполнения волонтерских программ волонтерам по путевому листу на личный транспорт  Пивненко Р.</t>
  </si>
  <si>
    <t>Диагностика, замена форсунок</t>
  </si>
  <si>
    <t xml:space="preserve">Ремонт подвески </t>
  </si>
  <si>
    <t>Компенсация проезда для выполнения волонтерских программ волонтерам по путевому листу на личный транспорт  Коржовой Е.</t>
  </si>
  <si>
    <t>Компенсация трансфера в Санкт-Петербурге на конференции (Е.Курт-Коваленко)</t>
  </si>
  <si>
    <t>Лампа галогенова</t>
  </si>
  <si>
    <t>Картридж для Музыкальных песенников ч/б</t>
  </si>
  <si>
    <t>Картридж для Музыкальных песенников цветной</t>
  </si>
  <si>
    <t>Майонезный соус, колбаса , кукуруза, сыр, огурцы, паштет</t>
  </si>
  <si>
    <t>Готовый завтрак, печенье, миски, ложки, какао, скатерть</t>
  </si>
  <si>
    <t>Фотоальбом</t>
  </si>
  <si>
    <t>Ткань</t>
  </si>
  <si>
    <t>Краска-контур по ткани</t>
  </si>
  <si>
    <t>Замок врезной</t>
  </si>
  <si>
    <t>Катушка  простая</t>
  </si>
  <si>
    <t>Вафельная картинка</t>
  </si>
  <si>
    <t>Торт с творожной начинкой</t>
  </si>
  <si>
    <t>Аренда помещения</t>
  </si>
  <si>
    <t>Заказное письмо</t>
  </si>
  <si>
    <t>Гвозди строительные</t>
  </si>
  <si>
    <t>Дарья</t>
  </si>
  <si>
    <t>Юлия Гоубева</t>
  </si>
  <si>
    <t>женская одежда б\у, сумки, обувь б\у</t>
  </si>
  <si>
    <t>женская одежда, обувь б\у, улочные украшения, елочка</t>
  </si>
  <si>
    <t>сувениры</t>
  </si>
  <si>
    <t>одежда подростковая б\у, сумки, кроссовки, канцтовары, каталоги, папки, бумага, картон, альбомы</t>
  </si>
  <si>
    <t>женские вещи б\у, женская и детская обувь б\у</t>
  </si>
  <si>
    <t>Наталья Малеванная</t>
  </si>
  <si>
    <t>детская одежда и обувь б\у, игрушки б\у</t>
  </si>
  <si>
    <t>одежда  для детей до 1 года б.у</t>
  </si>
  <si>
    <t>яблоки, хурма</t>
  </si>
  <si>
    <t>куклы новые, логическая игра, подарочная упаковочная бумага, заколки для волос</t>
  </si>
  <si>
    <t>Виталий</t>
  </si>
  <si>
    <t>музыкальный центр</t>
  </si>
  <si>
    <t xml:space="preserve">Коллектив ООО "Вертикаль" ресторан "Британика" </t>
  </si>
  <si>
    <t>игрушки новые, рюкзаки, книги, фломастеры, шапочка с варежками, футболки, носочки детские, монитор, системный блок.</t>
  </si>
  <si>
    <t>Участники сайта СП39 На Благо</t>
  </si>
  <si>
    <t>альбомы , кисточки для рисования</t>
  </si>
  <si>
    <t>участники сайта СП39 Доброе слово, Амалия</t>
  </si>
  <si>
    <t>футболки, майки, колготки,  штаны, шорты новые</t>
  </si>
  <si>
    <t>монитор</t>
  </si>
  <si>
    <t>Рудь Анна</t>
  </si>
  <si>
    <t>памперсы, игрушки б\у</t>
  </si>
  <si>
    <t>Курсанты кадетского корпуса</t>
  </si>
  <si>
    <t>детские игрушки б\у, канцтовары, книжки, памперсы</t>
  </si>
  <si>
    <t>печенье, вафельные трубочки, зефир</t>
  </si>
  <si>
    <t>видеоплеер, книги б\у</t>
  </si>
  <si>
    <t>одежда и обувь б\у</t>
  </si>
  <si>
    <t>Кораблевы Алексей и Татьяна</t>
  </si>
  <si>
    <t>одежда детская новая</t>
  </si>
  <si>
    <t>Йога-центр "Юнити"</t>
  </si>
  <si>
    <t>урашения новогодние, фломастеры, карандаши, раскраски, шапки с перчатками.</t>
  </si>
  <si>
    <t>канцтовары, фломастеры, гшравюры, картон, цветная бумага</t>
  </si>
  <si>
    <t>Арина и племянники</t>
  </si>
  <si>
    <t>детская одежда б\у, соковыжималка, игрушка- качалка б\у</t>
  </si>
  <si>
    <t>конфеты в коробках, мед</t>
  </si>
  <si>
    <t>Орлова наталья</t>
  </si>
  <si>
    <t>куклы, игрушки б\у</t>
  </si>
  <si>
    <t>Евгений Довгань</t>
  </si>
  <si>
    <t>продукты питания (крупы, масло, макаронные изделия)</t>
  </si>
  <si>
    <t xml:space="preserve">Клуб успешных мамочек , развивающий детский  центр "Бамбия" </t>
  </si>
  <si>
    <t>Людмила, Сергей</t>
  </si>
  <si>
    <t>туалетная бумага, детская одежда б\у, взрослая одежда б\у</t>
  </si>
  <si>
    <t>ООО"Вертикаль" ресторан "Британика" "Пармезан"</t>
  </si>
  <si>
    <t>игрушки новые, сладкие подарки</t>
  </si>
  <si>
    <t>Luck Life в Калининграде</t>
  </si>
  <si>
    <t>наборы шампуни, жидкое мыол, зубные щетки, зубная паста</t>
  </si>
  <si>
    <t>игрушки, сладкие подарки.</t>
  </si>
  <si>
    <t>Детская одежда, шапки, варежки, новые</t>
  </si>
  <si>
    <t xml:space="preserve"> Ученики школы  №12</t>
  </si>
  <si>
    <t>мандарины</t>
  </si>
  <si>
    <t>ООО "Вектор-Продукт"</t>
  </si>
  <si>
    <t>компоты, чаи</t>
  </si>
  <si>
    <t>сладкие подарки</t>
  </si>
  <si>
    <t>ООО "Билайн"</t>
  </si>
  <si>
    <t>игрушки новые</t>
  </si>
  <si>
    <t>Юля</t>
  </si>
  <si>
    <t>канцтовары, конфеты, новогодние украшения, мягкая игрушка, бумага писчая</t>
  </si>
  <si>
    <t>настольные игры, лего, пазлы, наборы для  творчества</t>
  </si>
  <si>
    <t>блокнот, мягкая игрушка, пеленки одноразовые, раскраска</t>
  </si>
  <si>
    <t>Ученики школы №12</t>
  </si>
  <si>
    <t>Олег и Наталья</t>
  </si>
  <si>
    <t>наборы конфет</t>
  </si>
  <si>
    <t>Витас и друзья</t>
  </si>
  <si>
    <t>наборы сладкие, вещи б\у</t>
  </si>
  <si>
    <t>Дударева Ирина Даниловна, Белова Татьяна Геннадьевна</t>
  </si>
  <si>
    <t>Римско-католический приход святых Апостолов Петра и Павла в г.Светлый</t>
  </si>
  <si>
    <t>одежда женская и мужкая б\у, продукты питания, игру настольные б\у.</t>
  </si>
  <si>
    <t>Покупатели магазина "Зайди и купи" на Артиллерийской (в ящик пожертвований)</t>
  </si>
  <si>
    <t>Покупатели магазина "Ева"  (в ящик пожертвований)</t>
  </si>
  <si>
    <t>Участники "Клуб экономных женщин"  (в ящик пожертвований)</t>
  </si>
  <si>
    <t>Сотрудники "Янтарьэнерго"</t>
  </si>
  <si>
    <t>Иванова А.А.</t>
  </si>
  <si>
    <t>кафе Табаско</t>
  </si>
  <si>
    <t>Компенсация проезда для выполнения волонтерских программ волонтёрам по путевому листу в п.Железнодородный и Нестеров (поздравление адресного ребенка)</t>
  </si>
  <si>
    <t>Компенсация проезда для выполнения волонтерских программ волонтерам по путевому листу на личный транспорт С.Лагутинская</t>
  </si>
  <si>
    <t>Компенсация проезда для выполнения волонтерских программ волонтерам по путевому листу на личный транспорт  Е.Курт-Коваленко</t>
  </si>
  <si>
    <t>Компенсация проезда для поздравления детей по БА "Чудо-Елка" волонтерам по путевому листу на личный транспорт</t>
  </si>
  <si>
    <t>Компенсация проезда для выполнения волонтерских программ волонтерам по путевому листу на общественном транспорте за декабрь м-ц (М.Овсяник)</t>
  </si>
  <si>
    <t>Компенсация проезда для выполнения волонтерских программ волонтерам по путевому листу на общественном транспорте за декабрь м-ц (М.Балычева)</t>
  </si>
  <si>
    <t>Деньги возвращены в качестве судсидии по конкурсу от Министерства по муниципальному развитию Калининградской области 20.02.2014г.</t>
  </si>
  <si>
    <t>Максим Романович Здрадовский, паб "Британика"</t>
  </si>
  <si>
    <t>Цинктерап табл</t>
  </si>
  <si>
    <t>Жетские диски для хранения информации (2 шт.)</t>
  </si>
  <si>
    <t>Упаковка: рукава</t>
  </si>
  <si>
    <t>Маршрутизатор</t>
  </si>
  <si>
    <t>Транспортные расходы (грузоперевозки, микроавтобус) - за 2013 год</t>
  </si>
  <si>
    <t>Лекарства Шахле Мехтиевой (Эреспал, Таеиум, Доктор Тайсс, маски, Амоксиклав, Нурофен, Сурекан, Эмла и др)</t>
  </si>
</sst>
</file>

<file path=xl/styles.xml><?xml version="1.0" encoding="utf-8"?>
<styleSheet xmlns="http://schemas.openxmlformats.org/spreadsheetml/2006/main">
  <numFmts count="6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d/mm/yy;@"/>
    <numFmt numFmtId="189" formatCode="[$$-409]#,##0.00"/>
    <numFmt numFmtId="190" formatCode="mmm/yyyy"/>
    <numFmt numFmtId="191" formatCode="#,##0_ ;[Red]\-#,##0\ "/>
    <numFmt numFmtId="192" formatCode="0.0%"/>
    <numFmt numFmtId="193" formatCode="[$€-1809]#,##0.00;[Red]\-[$€-1809]#,##0.00"/>
    <numFmt numFmtId="194" formatCode="[$€-1809]#,##0;[Red]\-[$€-1809]#,##0"/>
    <numFmt numFmtId="195" formatCode="[$-419]mmmm;@"/>
    <numFmt numFmtId="196" formatCode="#,##0&quot;р.&quot;"/>
    <numFmt numFmtId="197" formatCode="#,##0.00_ ;[Red]\-#,##0.00\ "/>
    <numFmt numFmtId="198" formatCode="_-* #,##0.00\ &quot;€&quot;_-;\-* #,##0.00\ &quot;€&quot;_-;_-* &quot;-&quot;??\ &quot;€&quot;_-;_-@_-"/>
    <numFmt numFmtId="199" formatCode="#,##0.00&quot;р.&quot;"/>
    <numFmt numFmtId="200" formatCode="0.00_ ;[Red]\-0.00\ "/>
    <numFmt numFmtId="201" formatCode="#,##0.000_р_.;[Red]\-#,##0.000_р_."/>
    <numFmt numFmtId="202" formatCode="#,##0.000&quot;р.&quot;;[Red]\-#,##0.000&quot;р.&quot;"/>
    <numFmt numFmtId="203" formatCode="0.000"/>
    <numFmt numFmtId="204" formatCode="[$$-C09]#,##0.00;[Red]\-[$$-C09]#,##0.00"/>
    <numFmt numFmtId="205" formatCode="mmmm/yy"/>
    <numFmt numFmtId="206" formatCode="0.000%"/>
    <numFmt numFmtId="207" formatCode="0.00000%"/>
    <numFmt numFmtId="208" formatCode="[$-419]mmmm\ yyyy;@"/>
    <numFmt numFmtId="209" formatCode="#,##0.00&quot;р.&quot;;[Red]#,##0.00&quot;р.&quot;"/>
    <numFmt numFmtId="210" formatCode="_-* #,##0_р_._-;\-* #,##0_р_._-;_-* &quot;-&quot;??_р_._-;_-@_-"/>
    <numFmt numFmtId="211" formatCode="[$-419]dd\ mmm\ yy;@"/>
    <numFmt numFmtId="212" formatCode="[$-419]d\ mmm;@"/>
    <numFmt numFmtId="213" formatCode="[$-FC19]d\ mmmm\ yyyy\ &quot;г.&quot;"/>
    <numFmt numFmtId="214" formatCode="#,##0.00_р_."/>
    <numFmt numFmtId="215" formatCode="&quot;Да&quot;;&quot;Да&quot;;&quot;Нет&quot;"/>
    <numFmt numFmtId="216" formatCode="&quot;Истина&quot;;&quot;Истина&quot;;&quot;Ложь&quot;"/>
    <numFmt numFmtId="217" formatCode="&quot;Вкл&quot;;&quot;Вкл&quot;;&quot;Выкл&quot;"/>
    <numFmt numFmtId="218" formatCode="[$€-2]\ ###,000_);[Red]\([$€-2]\ ###,000\)"/>
    <numFmt numFmtId="219" formatCode="d/m/yy;@"/>
    <numFmt numFmtId="220" formatCode="0.00\р\у\б.;[Red]\-0.00\р\у\б."/>
    <numFmt numFmtId="221" formatCode="#,###,##0.00\р\у\б.;[Red]\-#,###,##0.00\р\у\б."/>
    <numFmt numFmtId="222" formatCode="#,###,##0.00&quot;р.&quot;;[Red]\-#,###,##0.00&quot;р.&quot;;\ "/>
    <numFmt numFmtId="223" formatCode="_-* #,##0.00_р_._-;\-* #,##0.00_р_._-;_-* \-??_р_._-;_-@_-"/>
    <numFmt numFmtId="224" formatCode="#,##0.00\ &quot;р.&quot;"/>
  </numFmts>
  <fonts count="48">
    <font>
      <sz val="10"/>
      <name val="Arial"/>
      <family val="0"/>
    </font>
    <font>
      <sz val="10"/>
      <name val="Palatino Linotype"/>
      <family val="1"/>
    </font>
    <font>
      <sz val="10"/>
      <color indexed="9"/>
      <name val="Palatino Linotype"/>
      <family val="1"/>
    </font>
    <font>
      <b/>
      <sz val="10"/>
      <name val="Palatino Linotyp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sz val="10"/>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b/>
      <sz val="10"/>
      <name val="Arial Cyr"/>
      <family val="0"/>
    </font>
    <font>
      <i/>
      <sz val="10"/>
      <name val="Arial Cyr"/>
      <family val="0"/>
    </font>
    <font>
      <sz val="11"/>
      <color indexed="17"/>
      <name val="Calibri"/>
      <family val="2"/>
    </font>
    <font>
      <sz val="8"/>
      <name val="Times New Roman"/>
      <family val="1"/>
    </font>
    <font>
      <i/>
      <sz val="9"/>
      <name val="Palatino Linotype"/>
      <family val="1"/>
    </font>
    <font>
      <sz val="10"/>
      <color indexed="8"/>
      <name val="Palatino Linotype"/>
      <family val="1"/>
    </font>
    <font>
      <sz val="9"/>
      <color indexed="54"/>
      <name val="Palatino Linotype"/>
      <family val="1"/>
    </font>
    <font>
      <sz val="9"/>
      <name val="Palatino Linotype"/>
      <family val="1"/>
    </font>
    <font>
      <sz val="16"/>
      <name val="Palatino Linotype"/>
      <family val="1"/>
    </font>
    <font>
      <sz val="10"/>
      <color indexed="22"/>
      <name val="Palatino Linotype"/>
      <family val="1"/>
    </font>
    <font>
      <b/>
      <sz val="8"/>
      <color indexed="8"/>
      <name val="Palatino Linotype"/>
      <family val="1"/>
    </font>
    <font>
      <sz val="8"/>
      <name val="Arial"/>
      <family val="2"/>
    </font>
    <font>
      <sz val="12"/>
      <name val="Palatino Linotype"/>
      <family val="1"/>
    </font>
    <font>
      <b/>
      <sz val="12"/>
      <name val="Palatino Linotype"/>
      <family val="1"/>
    </font>
    <font>
      <sz val="12"/>
      <color indexed="9"/>
      <name val="Palatino Linotype"/>
      <family val="1"/>
    </font>
    <font>
      <sz val="12"/>
      <color indexed="55"/>
      <name val="Palatino Linotype"/>
      <family val="1"/>
    </font>
    <font>
      <b/>
      <sz val="9"/>
      <name val="Palatino Linotype"/>
      <family val="1"/>
    </font>
    <font>
      <sz val="7"/>
      <name val="Palatino Linotype"/>
      <family val="1"/>
    </font>
    <font>
      <sz val="10"/>
      <color indexed="10"/>
      <name val="Palatino Linotype"/>
      <family val="1"/>
    </font>
    <font>
      <b/>
      <sz val="10"/>
      <color indexed="10"/>
      <name val="Palatino Linotype"/>
      <family val="1"/>
    </font>
    <font>
      <sz val="8"/>
      <name val="Tahoma"/>
      <family val="2"/>
    </font>
    <font>
      <sz val="10"/>
      <color theme="0"/>
      <name val="Palatino Linotype"/>
      <family val="1"/>
    </font>
    <font>
      <sz val="10"/>
      <color rgb="FFFF0000"/>
      <name val="Palatino Linotype"/>
      <family val="1"/>
    </font>
    <font>
      <sz val="10"/>
      <color theme="1"/>
      <name val="Palatino Linotype"/>
      <family val="1"/>
    </font>
    <font>
      <b/>
      <sz val="10"/>
      <color rgb="FFFF0000"/>
      <name val="Palatino Linotype"/>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theme="8" tint="0.599990010261535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23"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98"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0" fillId="0" borderId="0">
      <alignment/>
      <protection/>
    </xf>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1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5" fillId="4" borderId="0" applyNumberFormat="0" applyBorder="0" applyAlignment="0" applyProtection="0"/>
  </cellStyleXfs>
  <cellXfs count="158">
    <xf numFmtId="0" fontId="0" fillId="0" borderId="0" xfId="0" applyAlignment="1">
      <alignment/>
    </xf>
    <xf numFmtId="0" fontId="33" fillId="24" borderId="8" xfId="0" applyFont="1" applyFill="1" applyBorder="1" applyAlignment="1" applyProtection="1">
      <alignment horizontal="center" vertical="center" wrapText="1"/>
      <protection hidden="1"/>
    </xf>
    <xf numFmtId="0" fontId="1" fillId="0" borderId="0" xfId="0" applyFont="1" applyAlignment="1">
      <alignment/>
    </xf>
    <xf numFmtId="0" fontId="1" fillId="0" borderId="0" xfId="0" applyFont="1" applyAlignment="1" applyProtection="1">
      <alignment wrapText="1"/>
      <protection/>
    </xf>
    <xf numFmtId="0" fontId="3" fillId="22" borderId="10" xfId="0" applyFont="1" applyFill="1" applyBorder="1" applyAlignment="1" applyProtection="1">
      <alignment vertical="top" wrapText="1"/>
      <protection/>
    </xf>
    <xf numFmtId="0" fontId="3" fillId="22" borderId="11" xfId="0" applyFont="1" applyFill="1" applyBorder="1" applyAlignment="1" applyProtection="1">
      <alignment vertical="top" wrapText="1"/>
      <protection/>
    </xf>
    <xf numFmtId="0" fontId="1" fillId="0" borderId="0" xfId="0" applyFont="1" applyFill="1" applyAlignment="1" applyProtection="1">
      <alignment wrapText="1"/>
      <protection/>
    </xf>
    <xf numFmtId="0" fontId="1" fillId="0" borderId="0" xfId="0" applyFont="1" applyAlignment="1" applyProtection="1">
      <alignment wrapText="1"/>
      <protection hidden="1"/>
    </xf>
    <xf numFmtId="0" fontId="1" fillId="0" borderId="0" xfId="0" applyFont="1" applyFill="1" applyAlignment="1" applyProtection="1">
      <alignment wrapText="1"/>
      <protection hidden="1"/>
    </xf>
    <xf numFmtId="0" fontId="3" fillId="0" borderId="12" xfId="0" applyFont="1" applyFill="1" applyBorder="1" applyAlignment="1" applyProtection="1">
      <alignment horizontal="center" vertical="center" wrapText="1"/>
      <protection hidden="1"/>
    </xf>
    <xf numFmtId="0" fontId="3" fillId="7" borderId="12" xfId="0" applyFont="1" applyFill="1" applyBorder="1" applyAlignment="1" applyProtection="1">
      <alignment horizontal="center" vertical="center" wrapText="1"/>
      <protection hidden="1"/>
    </xf>
    <xf numFmtId="0" fontId="1" fillId="0" borderId="0" xfId="0" applyFont="1" applyFill="1" applyAlignment="1" applyProtection="1">
      <alignment vertical="center" wrapText="1"/>
      <protection hidden="1"/>
    </xf>
    <xf numFmtId="188" fontId="1" fillId="0" borderId="12" xfId="0" applyNumberFormat="1" applyFont="1" applyFill="1" applyBorder="1" applyAlignment="1" applyProtection="1">
      <alignment horizontal="center" wrapText="1"/>
      <protection hidden="1"/>
    </xf>
    <xf numFmtId="0" fontId="1" fillId="0" borderId="12" xfId="0" applyFont="1" applyFill="1" applyBorder="1" applyAlignment="1" applyProtection="1">
      <alignment wrapText="1"/>
      <protection hidden="1"/>
    </xf>
    <xf numFmtId="0" fontId="32" fillId="0" borderId="0" xfId="0" applyFont="1" applyFill="1" applyAlignment="1" applyProtection="1">
      <alignment wrapText="1"/>
      <protection hidden="1"/>
    </xf>
    <xf numFmtId="0" fontId="28" fillId="0" borderId="12" xfId="0" applyFont="1" applyFill="1" applyBorder="1" applyAlignment="1" applyProtection="1">
      <alignment wrapText="1"/>
      <protection hidden="1"/>
    </xf>
    <xf numFmtId="214" fontId="3" fillId="7" borderId="12" xfId="0" applyNumberFormat="1" applyFont="1" applyFill="1" applyBorder="1" applyAlignment="1" applyProtection="1">
      <alignment horizontal="right" wrapText="1"/>
      <protection hidden="1"/>
    </xf>
    <xf numFmtId="0" fontId="1" fillId="0" borderId="0" xfId="0" applyFont="1" applyFill="1" applyAlignment="1" applyProtection="1">
      <alignment horizontal="center" wrapText="1"/>
      <protection hidden="1"/>
    </xf>
    <xf numFmtId="0" fontId="1" fillId="0" borderId="0" xfId="0" applyFont="1" applyFill="1" applyAlignment="1" applyProtection="1">
      <alignment horizontal="right" wrapText="1"/>
      <protection hidden="1"/>
    </xf>
    <xf numFmtId="199" fontId="1" fillId="0" borderId="12" xfId="0" applyNumberFormat="1" applyFont="1" applyFill="1" applyBorder="1" applyAlignment="1" applyProtection="1">
      <alignment horizontal="right" wrapText="1"/>
      <protection hidden="1"/>
    </xf>
    <xf numFmtId="0" fontId="28" fillId="0" borderId="0" xfId="0" applyFont="1" applyFill="1" applyAlignment="1" applyProtection="1">
      <alignment wrapText="1"/>
      <protection/>
    </xf>
    <xf numFmtId="0" fontId="2" fillId="0" borderId="0" xfId="0" applyFont="1" applyFill="1" applyAlignment="1" applyProtection="1">
      <alignment wrapText="1"/>
      <protection/>
    </xf>
    <xf numFmtId="0" fontId="2" fillId="0" borderId="0" xfId="0" applyFont="1" applyFill="1" applyAlignment="1" applyProtection="1">
      <alignment wrapText="1"/>
      <protection hidden="1"/>
    </xf>
    <xf numFmtId="0" fontId="3" fillId="0" borderId="0" xfId="0" applyFont="1" applyFill="1" applyBorder="1" applyAlignment="1" applyProtection="1">
      <alignment horizontal="center" vertical="center" wrapText="1"/>
      <protection hidden="1"/>
    </xf>
    <xf numFmtId="0" fontId="1" fillId="0" borderId="0" xfId="0" applyFont="1" applyFill="1" applyAlignment="1">
      <alignment/>
    </xf>
    <xf numFmtId="0" fontId="1" fillId="0" borderId="0" xfId="0" applyFont="1" applyAlignment="1" applyProtection="1">
      <alignment/>
      <protection hidden="1"/>
    </xf>
    <xf numFmtId="0" fontId="3" fillId="0" borderId="0" xfId="0" applyFont="1" applyAlignment="1" applyProtection="1">
      <alignment/>
      <protection hidden="1"/>
    </xf>
    <xf numFmtId="0" fontId="30" fillId="22" borderId="8" xfId="0" applyFont="1" applyFill="1" applyBorder="1" applyAlignment="1" applyProtection="1">
      <alignment horizontal="left" vertical="top" wrapText="1"/>
      <protection hidden="1"/>
    </xf>
    <xf numFmtId="0" fontId="27" fillId="22" borderId="8" xfId="0" applyFont="1" applyFill="1" applyBorder="1" applyAlignment="1" applyProtection="1">
      <alignment vertical="top" wrapText="1"/>
      <protection hidden="1"/>
    </xf>
    <xf numFmtId="0" fontId="30" fillId="22" borderId="8" xfId="0" applyFont="1" applyFill="1" applyBorder="1" applyAlignment="1" applyProtection="1">
      <alignment vertical="top" wrapText="1"/>
      <protection hidden="1"/>
    </xf>
    <xf numFmtId="0" fontId="27" fillId="25" borderId="8" xfId="0" applyFont="1" applyFill="1" applyBorder="1" applyAlignment="1" applyProtection="1">
      <alignment vertical="top" wrapText="1"/>
      <protection hidden="1"/>
    </xf>
    <xf numFmtId="0" fontId="44" fillId="0" borderId="0" xfId="0" applyFont="1" applyAlignment="1" applyProtection="1">
      <alignment wrapText="1"/>
      <protection/>
    </xf>
    <xf numFmtId="0" fontId="44" fillId="0" borderId="0" xfId="0" applyFont="1" applyFill="1" applyAlignment="1" applyProtection="1">
      <alignment wrapText="1"/>
      <protection hidden="1"/>
    </xf>
    <xf numFmtId="0" fontId="44" fillId="0" borderId="0" xfId="0" applyFont="1" applyFill="1" applyAlignment="1" applyProtection="1">
      <alignment vertical="center" wrapText="1"/>
      <protection hidden="1"/>
    </xf>
    <xf numFmtId="199" fontId="44" fillId="0" borderId="0" xfId="0" applyNumberFormat="1" applyFont="1" applyFill="1" applyAlignment="1" applyProtection="1">
      <alignment wrapText="1"/>
      <protection hidden="1"/>
    </xf>
    <xf numFmtId="188" fontId="1" fillId="26" borderId="12" xfId="0" applyNumberFormat="1" applyFont="1" applyFill="1" applyBorder="1" applyAlignment="1" applyProtection="1">
      <alignment horizontal="center" wrapText="1"/>
      <protection hidden="1"/>
    </xf>
    <xf numFmtId="199" fontId="1" fillId="26" borderId="12" xfId="0" applyNumberFormat="1" applyFont="1" applyFill="1" applyBorder="1" applyAlignment="1" applyProtection="1">
      <alignment horizontal="right" wrapText="1"/>
      <protection hidden="1"/>
    </xf>
    <xf numFmtId="0" fontId="28" fillId="26" borderId="12" xfId="0" applyFont="1" applyFill="1" applyBorder="1" applyAlignment="1" applyProtection="1">
      <alignment wrapText="1"/>
      <protection hidden="1"/>
    </xf>
    <xf numFmtId="0" fontId="32" fillId="26" borderId="0" xfId="0" applyFont="1" applyFill="1" applyAlignment="1" applyProtection="1">
      <alignment wrapText="1"/>
      <protection hidden="1"/>
    </xf>
    <xf numFmtId="0" fontId="1" fillId="26" borderId="0" xfId="0" applyFont="1" applyFill="1" applyAlignment="1" applyProtection="1">
      <alignment wrapText="1"/>
      <protection hidden="1"/>
    </xf>
    <xf numFmtId="0" fontId="3" fillId="7" borderId="12" xfId="0" applyFont="1" applyFill="1" applyBorder="1" applyAlignment="1" applyProtection="1">
      <alignment horizontal="center" vertical="center" wrapText="1"/>
      <protection/>
    </xf>
    <xf numFmtId="199" fontId="44" fillId="26" borderId="0" xfId="0" applyNumberFormat="1" applyFont="1" applyFill="1" applyAlignment="1" applyProtection="1">
      <alignment wrapText="1"/>
      <protection hidden="1"/>
    </xf>
    <xf numFmtId="0" fontId="35" fillId="0" borderId="0" xfId="0" applyFont="1" applyAlignment="1" applyProtection="1">
      <alignment wrapText="1"/>
      <protection hidden="1"/>
    </xf>
    <xf numFmtId="212" fontId="36" fillId="22" borderId="12" xfId="54" applyNumberFormat="1" applyFont="1" applyFill="1" applyBorder="1" applyAlignment="1" applyProtection="1">
      <alignment horizontal="center" wrapText="1"/>
      <protection hidden="1"/>
    </xf>
    <xf numFmtId="0" fontId="36" fillId="22" borderId="12" xfId="54" applyFont="1" applyFill="1" applyBorder="1" applyAlignment="1" applyProtection="1">
      <alignment horizontal="center" wrapText="1"/>
      <protection hidden="1"/>
    </xf>
    <xf numFmtId="0" fontId="35" fillId="0" borderId="0" xfId="54" applyFont="1" applyAlignment="1" applyProtection="1">
      <alignment wrapText="1"/>
      <protection hidden="1"/>
    </xf>
    <xf numFmtId="0" fontId="37" fillId="0" borderId="0" xfId="54" applyFont="1" applyBorder="1" applyAlignment="1" applyProtection="1">
      <alignment wrapText="1"/>
      <protection hidden="1"/>
    </xf>
    <xf numFmtId="0" fontId="35" fillId="0" borderId="0" xfId="54" applyFont="1" applyBorder="1" applyAlignment="1" applyProtection="1">
      <alignment wrapText="1"/>
      <protection hidden="1"/>
    </xf>
    <xf numFmtId="188" fontId="35" fillId="27" borderId="12" xfId="54" applyNumberFormat="1" applyFont="1" applyFill="1" applyBorder="1" applyAlignment="1" applyProtection="1">
      <alignment vertical="top" wrapText="1"/>
      <protection hidden="1"/>
    </xf>
    <xf numFmtId="0" fontId="35" fillId="27" borderId="12" xfId="54" applyFont="1" applyFill="1" applyBorder="1" applyAlignment="1" applyProtection="1">
      <alignment vertical="top" wrapText="1"/>
      <protection hidden="1"/>
    </xf>
    <xf numFmtId="0" fontId="35" fillId="26" borderId="13" xfId="54" applyFont="1" applyFill="1" applyBorder="1" applyAlignment="1" applyProtection="1">
      <alignment vertical="top" wrapText="1"/>
      <protection hidden="1"/>
    </xf>
    <xf numFmtId="0" fontId="35" fillId="28" borderId="12" xfId="54" applyFont="1" applyFill="1" applyBorder="1" applyAlignment="1" applyProtection="1">
      <alignment horizontal="right" wrapText="1"/>
      <protection hidden="1"/>
    </xf>
    <xf numFmtId="212" fontId="35" fillId="0" borderId="0" xfId="54" applyNumberFormat="1" applyFont="1" applyAlignment="1" applyProtection="1">
      <alignment wrapText="1"/>
      <protection hidden="1"/>
    </xf>
    <xf numFmtId="0" fontId="38" fillId="0" borderId="0" xfId="54" applyFont="1" applyAlignment="1" applyProtection="1">
      <alignment wrapText="1"/>
      <protection hidden="1"/>
    </xf>
    <xf numFmtId="0" fontId="1" fillId="7" borderId="12" xfId="0" applyFont="1" applyFill="1" applyBorder="1" applyAlignment="1" applyProtection="1">
      <alignment horizontal="center" vertical="center" wrapText="1"/>
      <protection hidden="1"/>
    </xf>
    <xf numFmtId="0" fontId="45" fillId="26" borderId="12" xfId="0" applyFont="1" applyFill="1" applyBorder="1" applyAlignment="1" applyProtection="1">
      <alignment wrapText="1"/>
      <protection hidden="1"/>
    </xf>
    <xf numFmtId="0" fontId="45" fillId="0" borderId="0" xfId="0" applyFont="1" applyFill="1" applyAlignment="1" applyProtection="1">
      <alignment wrapText="1"/>
      <protection hidden="1"/>
    </xf>
    <xf numFmtId="0" fontId="1" fillId="0" borderId="0" xfId="0" applyFont="1" applyAlignment="1">
      <alignment horizontal="center"/>
    </xf>
    <xf numFmtId="0" fontId="3" fillId="0" borderId="12" xfId="0" applyFont="1" applyBorder="1" applyAlignment="1">
      <alignment horizontal="center"/>
    </xf>
    <xf numFmtId="0" fontId="35" fillId="0" borderId="14" xfId="0" applyFont="1" applyBorder="1" applyAlignment="1" applyProtection="1">
      <alignment horizontal="center" wrapText="1"/>
      <protection hidden="1"/>
    </xf>
    <xf numFmtId="0" fontId="29" fillId="27" borderId="8" xfId="0" applyFont="1" applyFill="1" applyBorder="1" applyAlignment="1" applyProtection="1">
      <alignment horizontal="center" vertical="top"/>
      <protection hidden="1"/>
    </xf>
    <xf numFmtId="222" fontId="3" fillId="22" borderId="12" xfId="0" applyNumberFormat="1" applyFont="1" applyFill="1" applyBorder="1" applyAlignment="1" applyProtection="1">
      <alignment horizontal="center" vertical="top" wrapText="1"/>
      <protection/>
    </xf>
    <xf numFmtId="0" fontId="1" fillId="0" borderId="12" xfId="54" applyFont="1" applyBorder="1" applyAlignment="1" applyProtection="1">
      <alignment horizontal="justify" vertical="top" wrapText="1"/>
      <protection locked="0"/>
    </xf>
    <xf numFmtId="188" fontId="1" fillId="0" borderId="12" xfId="0" applyNumberFormat="1" applyFont="1" applyFill="1" applyBorder="1" applyAlignment="1" applyProtection="1">
      <alignment horizontal="center" vertical="top" wrapText="1"/>
      <protection locked="0"/>
    </xf>
    <xf numFmtId="222" fontId="1" fillId="0" borderId="12" xfId="0" applyNumberFormat="1" applyFont="1" applyFill="1" applyBorder="1" applyAlignment="1" applyProtection="1">
      <alignment vertical="top" wrapText="1"/>
      <protection locked="0"/>
    </xf>
    <xf numFmtId="2" fontId="1" fillId="0" borderId="12" xfId="54" applyNumberFormat="1" applyFont="1" applyBorder="1" applyAlignment="1" applyProtection="1">
      <alignment horizontal="justify" vertical="top" wrapText="1"/>
      <protection locked="0"/>
    </xf>
    <xf numFmtId="0" fontId="3" fillId="7" borderId="12" xfId="0" applyFont="1" applyFill="1" applyBorder="1" applyAlignment="1" applyProtection="1">
      <alignment horizontal="center" vertical="center"/>
      <protection/>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alignment wrapText="1"/>
      <protection hidden="1"/>
    </xf>
    <xf numFmtId="0" fontId="1" fillId="0" borderId="0" xfId="0" applyFont="1" applyFill="1" applyBorder="1" applyAlignment="1" applyProtection="1">
      <alignment horizontal="right" wrapText="1"/>
      <protection hidden="1"/>
    </xf>
    <xf numFmtId="0" fontId="45" fillId="0" borderId="0" xfId="0" applyFont="1" applyFill="1" applyBorder="1" applyAlignment="1" applyProtection="1">
      <alignment wrapText="1"/>
      <protection hidden="1"/>
    </xf>
    <xf numFmtId="0" fontId="1" fillId="0" borderId="15" xfId="0" applyFont="1" applyFill="1" applyBorder="1" applyAlignment="1" applyProtection="1">
      <alignment horizontal="center" wrapText="1"/>
      <protection hidden="1"/>
    </xf>
    <xf numFmtId="0" fontId="45" fillId="0" borderId="16" xfId="0" applyFont="1" applyFill="1" applyBorder="1" applyAlignment="1" applyProtection="1">
      <alignment wrapText="1"/>
      <protection hidden="1"/>
    </xf>
    <xf numFmtId="199" fontId="44" fillId="0" borderId="0" xfId="0" applyNumberFormat="1" applyFont="1" applyFill="1" applyBorder="1" applyAlignment="1" applyProtection="1">
      <alignment wrapText="1"/>
      <protection hidden="1"/>
    </xf>
    <xf numFmtId="0" fontId="39" fillId="7" borderId="12" xfId="0" applyFont="1" applyFill="1" applyBorder="1" applyAlignment="1" applyProtection="1">
      <alignment horizontal="center" vertical="center" wrapText="1"/>
      <protection/>
    </xf>
    <xf numFmtId="199" fontId="1" fillId="0" borderId="12" xfId="0" applyNumberFormat="1" applyFont="1" applyBorder="1" applyAlignment="1" applyProtection="1">
      <alignment/>
      <protection/>
    </xf>
    <xf numFmtId="0" fontId="1" fillId="0" borderId="12" xfId="0" applyFont="1" applyBorder="1" applyAlignment="1" applyProtection="1">
      <alignment horizontal="left"/>
      <protection/>
    </xf>
    <xf numFmtId="199" fontId="3" fillId="0" borderId="12" xfId="0" applyNumberFormat="1" applyFont="1" applyBorder="1" applyAlignment="1" applyProtection="1">
      <alignment/>
      <protection/>
    </xf>
    <xf numFmtId="0" fontId="3" fillId="0" borderId="12" xfId="0" applyFont="1" applyBorder="1" applyAlignment="1" applyProtection="1">
      <alignment horizontal="center"/>
      <protection/>
    </xf>
    <xf numFmtId="221" fontId="3" fillId="0" borderId="12" xfId="0" applyNumberFormat="1" applyFont="1" applyBorder="1" applyAlignment="1" applyProtection="1">
      <alignment horizontal="right"/>
      <protection/>
    </xf>
    <xf numFmtId="8" fontId="1" fillId="22" borderId="12" xfId="0" applyNumberFormat="1" applyFont="1" applyFill="1" applyBorder="1" applyAlignment="1" applyProtection="1">
      <alignment wrapText="1"/>
      <protection hidden="1"/>
    </xf>
    <xf numFmtId="0" fontId="1" fillId="26" borderId="12" xfId="0" applyFont="1" applyFill="1" applyBorder="1" applyAlignment="1" applyProtection="1">
      <alignment wrapText="1"/>
      <protection hidden="1"/>
    </xf>
    <xf numFmtId="0" fontId="45" fillId="0" borderId="12" xfId="0" applyFont="1" applyFill="1" applyBorder="1" applyAlignment="1" applyProtection="1">
      <alignment wrapText="1"/>
      <protection hidden="1"/>
    </xf>
    <xf numFmtId="188" fontId="1" fillId="29" borderId="12" xfId="0" applyNumberFormat="1" applyFont="1" applyFill="1" applyBorder="1" applyAlignment="1" applyProtection="1">
      <alignment horizontal="center" wrapText="1"/>
      <protection hidden="1"/>
    </xf>
    <xf numFmtId="0" fontId="28" fillId="29" borderId="12" xfId="0" applyFont="1" applyFill="1" applyBorder="1" applyAlignment="1" applyProtection="1">
      <alignment wrapText="1"/>
      <protection hidden="1"/>
    </xf>
    <xf numFmtId="0" fontId="1" fillId="29" borderId="12" xfId="0" applyFont="1" applyFill="1" applyBorder="1" applyAlignment="1" applyProtection="1">
      <alignment wrapText="1"/>
      <protection/>
    </xf>
    <xf numFmtId="199" fontId="1" fillId="29" borderId="12" xfId="0" applyNumberFormat="1" applyFont="1" applyFill="1" applyBorder="1" applyAlignment="1" applyProtection="1">
      <alignment horizontal="right" wrapText="1"/>
      <protection hidden="1"/>
    </xf>
    <xf numFmtId="0" fontId="1" fillId="29" borderId="12" xfId="0" applyFont="1" applyFill="1" applyBorder="1" applyAlignment="1" applyProtection="1">
      <alignment wrapText="1"/>
      <protection hidden="1"/>
    </xf>
    <xf numFmtId="0" fontId="46" fillId="26" borderId="12" xfId="0" applyFont="1" applyFill="1" applyBorder="1" applyAlignment="1" applyProtection="1">
      <alignment wrapText="1"/>
      <protection hidden="1"/>
    </xf>
    <xf numFmtId="188" fontId="1" fillId="29" borderId="12" xfId="0" applyNumberFormat="1" applyFont="1" applyFill="1" applyBorder="1" applyAlignment="1" applyProtection="1">
      <alignment horizontal="center" vertical="top" wrapText="1"/>
      <protection locked="0"/>
    </xf>
    <xf numFmtId="0" fontId="1" fillId="29" borderId="12" xfId="54" applyFont="1" applyFill="1" applyBorder="1" applyAlignment="1" applyProtection="1">
      <alignment horizontal="justify" vertical="top" wrapText="1"/>
      <protection locked="0"/>
    </xf>
    <xf numFmtId="222" fontId="1" fillId="29" borderId="12" xfId="0" applyNumberFormat="1" applyFont="1" applyFill="1" applyBorder="1" applyAlignment="1" applyProtection="1">
      <alignment vertical="top" wrapText="1"/>
      <protection locked="0"/>
    </xf>
    <xf numFmtId="0" fontId="1" fillId="0" borderId="12" xfId="0" applyFont="1" applyFill="1" applyBorder="1" applyAlignment="1" applyProtection="1">
      <alignment wrapText="1"/>
      <protection/>
    </xf>
    <xf numFmtId="0" fontId="1" fillId="0" borderId="12" xfId="54" applyFont="1" applyFill="1" applyBorder="1" applyAlignment="1" applyProtection="1">
      <alignment horizontal="justify" vertical="top" wrapText="1"/>
      <protection locked="0"/>
    </xf>
    <xf numFmtId="0" fontId="30" fillId="30" borderId="0" xfId="0" applyFont="1" applyFill="1" applyAlignment="1" applyProtection="1">
      <alignment wrapText="1"/>
      <protection/>
    </xf>
    <xf numFmtId="0" fontId="47" fillId="0" borderId="12" xfId="54" applyFont="1" applyBorder="1" applyAlignment="1" applyProtection="1">
      <alignment horizontal="justify" vertical="top" wrapText="1"/>
      <protection locked="0"/>
    </xf>
    <xf numFmtId="0" fontId="46" fillId="31" borderId="12" xfId="0" applyFont="1" applyFill="1" applyBorder="1" applyAlignment="1" applyProtection="1">
      <alignment wrapText="1"/>
      <protection hidden="1"/>
    </xf>
    <xf numFmtId="0" fontId="46" fillId="0" borderId="12" xfId="0" applyFont="1" applyFill="1" applyBorder="1" applyAlignment="1" applyProtection="1">
      <alignment wrapText="1"/>
      <protection hidden="1"/>
    </xf>
    <xf numFmtId="0" fontId="35" fillId="0" borderId="0" xfId="54" applyFont="1" applyFill="1" applyAlignment="1" applyProtection="1">
      <alignment wrapText="1"/>
      <protection hidden="1"/>
    </xf>
    <xf numFmtId="188" fontId="35" fillId="0" borderId="12" xfId="54" applyNumberFormat="1" applyFont="1" applyFill="1" applyBorder="1" applyAlignment="1" applyProtection="1">
      <alignment vertical="top" wrapText="1"/>
      <protection hidden="1"/>
    </xf>
    <xf numFmtId="0" fontId="35" fillId="0" borderId="13" xfId="54" applyFont="1" applyFill="1" applyBorder="1" applyAlignment="1" applyProtection="1">
      <alignment vertical="top" wrapText="1"/>
      <protection hidden="1"/>
    </xf>
    <xf numFmtId="0" fontId="35" fillId="0" borderId="12" xfId="54" applyFont="1" applyFill="1" applyBorder="1" applyAlignment="1" applyProtection="1">
      <alignment vertical="top" wrapText="1"/>
      <protection hidden="1"/>
    </xf>
    <xf numFmtId="0" fontId="3" fillId="0" borderId="0" xfId="0" applyFont="1" applyAlignment="1">
      <alignment horizontal="right"/>
    </xf>
    <xf numFmtId="0" fontId="45" fillId="31" borderId="12" xfId="0" applyFont="1" applyFill="1" applyBorder="1" applyAlignment="1" applyProtection="1">
      <alignment wrapText="1"/>
      <protection hidden="1"/>
    </xf>
    <xf numFmtId="0" fontId="46" fillId="0" borderId="0" xfId="0" applyFont="1" applyFill="1" applyAlignment="1" applyProtection="1">
      <alignment wrapText="1"/>
      <protection/>
    </xf>
    <xf numFmtId="222" fontId="46" fillId="0" borderId="12" xfId="0" applyNumberFormat="1" applyFont="1" applyFill="1" applyBorder="1" applyAlignment="1" applyProtection="1">
      <alignment vertical="top" wrapText="1"/>
      <protection locked="0"/>
    </xf>
    <xf numFmtId="188" fontId="46" fillId="0" borderId="12" xfId="0" applyNumberFormat="1" applyFont="1" applyFill="1" applyBorder="1" applyAlignment="1" applyProtection="1">
      <alignment horizontal="center" vertical="top" wrapText="1"/>
      <protection locked="0"/>
    </xf>
    <xf numFmtId="0" fontId="46" fillId="0" borderId="12" xfId="54" applyFont="1" applyFill="1" applyBorder="1" applyAlignment="1" applyProtection="1">
      <alignment horizontal="justify" vertical="top" wrapText="1"/>
      <protection locked="0"/>
    </xf>
    <xf numFmtId="212" fontId="36" fillId="28" borderId="0" xfId="54" applyNumberFormat="1" applyFont="1" applyFill="1" applyBorder="1" applyAlignment="1" applyProtection="1">
      <alignment horizontal="right" wrapText="1"/>
      <protection hidden="1"/>
    </xf>
    <xf numFmtId="0" fontId="35" fillId="28" borderId="0" xfId="54" applyFont="1" applyFill="1" applyBorder="1" applyAlignment="1" applyProtection="1">
      <alignment horizontal="right" wrapText="1"/>
      <protection hidden="1"/>
    </xf>
    <xf numFmtId="188" fontId="1" fillId="31" borderId="12" xfId="0" applyNumberFormat="1" applyFont="1" applyFill="1" applyBorder="1" applyAlignment="1" applyProtection="1">
      <alignment horizontal="center" wrapText="1"/>
      <protection hidden="1"/>
    </xf>
    <xf numFmtId="0" fontId="28" fillId="31" borderId="12" xfId="0" applyFont="1" applyFill="1" applyBorder="1" applyAlignment="1" applyProtection="1">
      <alignment wrapText="1"/>
      <protection hidden="1"/>
    </xf>
    <xf numFmtId="199" fontId="1" fillId="31" borderId="12" xfId="0" applyNumberFormat="1" applyFont="1" applyFill="1" applyBorder="1" applyAlignment="1" applyProtection="1">
      <alignment horizontal="right" wrapText="1"/>
      <protection hidden="1"/>
    </xf>
    <xf numFmtId="188" fontId="1" fillId="0" borderId="15" xfId="0" applyNumberFormat="1" applyFont="1" applyFill="1" applyBorder="1" applyAlignment="1" applyProtection="1">
      <alignment horizontal="center" wrapText="1"/>
      <protection hidden="1"/>
    </xf>
    <xf numFmtId="188" fontId="1" fillId="26" borderId="15" xfId="0" applyNumberFormat="1" applyFont="1" applyFill="1" applyBorder="1" applyAlignment="1" applyProtection="1">
      <alignment horizontal="center" wrapText="1"/>
      <protection hidden="1"/>
    </xf>
    <xf numFmtId="0" fontId="46" fillId="29" borderId="12" xfId="0" applyFont="1" applyFill="1" applyBorder="1" applyAlignment="1" applyProtection="1">
      <alignment wrapText="1"/>
      <protection hidden="1"/>
    </xf>
    <xf numFmtId="0" fontId="1" fillId="31" borderId="12" xfId="54" applyFont="1" applyFill="1" applyBorder="1" applyAlignment="1" applyProtection="1">
      <alignment horizontal="justify" vertical="top" wrapText="1"/>
      <protection locked="0"/>
    </xf>
    <xf numFmtId="188" fontId="1" fillId="0" borderId="15" xfId="0" applyNumberFormat="1" applyFont="1" applyFill="1" applyBorder="1" applyAlignment="1" applyProtection="1">
      <alignment horizontal="center" vertical="top" wrapText="1"/>
      <protection locked="0"/>
    </xf>
    <xf numFmtId="0" fontId="30" fillId="0" borderId="12" xfId="0" applyFont="1" applyFill="1" applyBorder="1" applyAlignment="1" applyProtection="1">
      <alignment horizontal="left" vertical="top" wrapText="1"/>
      <protection hidden="1"/>
    </xf>
    <xf numFmtId="188" fontId="1" fillId="0" borderId="12" xfId="0" applyNumberFormat="1" applyFont="1" applyFill="1" applyBorder="1" applyAlignment="1" applyProtection="1">
      <alignment horizontal="center" wrapText="1"/>
      <protection locked="0"/>
    </xf>
    <xf numFmtId="0" fontId="1" fillId="0" borderId="12" xfId="54" applyFont="1" applyBorder="1" applyAlignment="1" applyProtection="1">
      <alignment horizontal="justify" wrapText="1"/>
      <protection locked="0"/>
    </xf>
    <xf numFmtId="222" fontId="1" fillId="0" borderId="12" xfId="0" applyNumberFormat="1" applyFont="1" applyFill="1" applyBorder="1" applyAlignment="1" applyProtection="1">
      <alignment wrapText="1"/>
      <protection locked="0"/>
    </xf>
    <xf numFmtId="188" fontId="35" fillId="0" borderId="12" xfId="54" applyNumberFormat="1" applyFont="1" applyFill="1" applyBorder="1" applyAlignment="1" applyProtection="1">
      <alignment horizontal="right" vertical="top" wrapText="1"/>
      <protection hidden="1"/>
    </xf>
    <xf numFmtId="0" fontId="1" fillId="29" borderId="12" xfId="0" applyFont="1" applyFill="1" applyBorder="1" applyAlignment="1" applyProtection="1">
      <alignment horizontal="left"/>
      <protection/>
    </xf>
    <xf numFmtId="199" fontId="1" fillId="29" borderId="12" xfId="0" applyNumberFormat="1" applyFont="1" applyFill="1" applyBorder="1" applyAlignment="1" applyProtection="1">
      <alignment/>
      <protection/>
    </xf>
    <xf numFmtId="188" fontId="1" fillId="0" borderId="12" xfId="0" applyNumberFormat="1" applyFont="1" applyFill="1" applyBorder="1" applyAlignment="1" applyProtection="1">
      <alignment wrapText="1"/>
      <protection hidden="1"/>
    </xf>
    <xf numFmtId="188" fontId="1" fillId="0" borderId="12" xfId="0" applyNumberFormat="1" applyFont="1" applyFill="1" applyBorder="1" applyAlignment="1">
      <alignment wrapText="1"/>
    </xf>
    <xf numFmtId="0" fontId="1" fillId="0" borderId="12" xfId="0" applyFont="1" applyFill="1" applyBorder="1" applyAlignment="1">
      <alignment wrapText="1"/>
    </xf>
    <xf numFmtId="0" fontId="1" fillId="31" borderId="12" xfId="0" applyFont="1" applyFill="1" applyBorder="1" applyAlignment="1" applyProtection="1">
      <alignment wrapText="1"/>
      <protection/>
    </xf>
    <xf numFmtId="0" fontId="1" fillId="29" borderId="0" xfId="0" applyFont="1" applyFill="1" applyAlignment="1" applyProtection="1">
      <alignment wrapText="1"/>
      <protection/>
    </xf>
    <xf numFmtId="0" fontId="45" fillId="29" borderId="12" xfId="0" applyFont="1" applyFill="1" applyBorder="1" applyAlignment="1" applyProtection="1">
      <alignment wrapText="1"/>
      <protection hidden="1"/>
    </xf>
    <xf numFmtId="188" fontId="1" fillId="29" borderId="15" xfId="0" applyNumberFormat="1" applyFont="1" applyFill="1" applyBorder="1" applyAlignment="1" applyProtection="1">
      <alignment horizontal="center" wrapText="1"/>
      <protection hidden="1"/>
    </xf>
    <xf numFmtId="199" fontId="1" fillId="32" borderId="12" xfId="0" applyNumberFormat="1" applyFont="1" applyFill="1" applyBorder="1" applyAlignment="1" applyProtection="1">
      <alignment horizontal="right" wrapText="1"/>
      <protection hidden="1"/>
    </xf>
    <xf numFmtId="8" fontId="3" fillId="22" borderId="10" xfId="0" applyNumberFormat="1" applyFont="1" applyFill="1" applyBorder="1" applyAlignment="1" applyProtection="1">
      <alignment horizontal="center" vertical="top" wrapText="1"/>
      <protection/>
    </xf>
    <xf numFmtId="8" fontId="3" fillId="22" borderId="11" xfId="0" applyNumberFormat="1" applyFont="1" applyFill="1" applyBorder="1" applyAlignment="1" applyProtection="1">
      <alignment horizontal="center" vertical="top" wrapText="1"/>
      <protection/>
    </xf>
    <xf numFmtId="0" fontId="31" fillId="0" borderId="14" xfId="0" applyFont="1" applyBorder="1" applyAlignment="1" applyProtection="1">
      <alignment horizontal="center" wrapText="1"/>
      <protection/>
    </xf>
    <xf numFmtId="0" fontId="3" fillId="22" borderId="10" xfId="0" applyFont="1" applyFill="1" applyBorder="1" applyAlignment="1" applyProtection="1">
      <alignment horizontal="center" vertical="top" wrapText="1"/>
      <protection/>
    </xf>
    <xf numFmtId="0" fontId="0" fillId="0" borderId="11" xfId="0" applyBorder="1" applyAlignment="1" applyProtection="1">
      <alignment/>
      <protection/>
    </xf>
    <xf numFmtId="0" fontId="3" fillId="22" borderId="17" xfId="0" applyFont="1" applyFill="1" applyBorder="1" applyAlignment="1" applyProtection="1">
      <alignment horizontal="right" wrapText="1"/>
      <protection/>
    </xf>
    <xf numFmtId="0" fontId="3" fillId="22" borderId="18" xfId="0" applyFont="1" applyFill="1" applyBorder="1" applyAlignment="1" applyProtection="1">
      <alignment horizontal="right" wrapText="1"/>
      <protection/>
    </xf>
    <xf numFmtId="0" fontId="3" fillId="22" borderId="13" xfId="0" applyFont="1" applyFill="1" applyBorder="1" applyAlignment="1" applyProtection="1">
      <alignment horizontal="right" wrapText="1"/>
      <protection/>
    </xf>
    <xf numFmtId="222" fontId="40" fillId="22" borderId="17" xfId="0" applyNumberFormat="1" applyFont="1" applyFill="1" applyBorder="1" applyAlignment="1" applyProtection="1">
      <alignment horizontal="left" vertical="top" wrapText="1"/>
      <protection/>
    </xf>
    <xf numFmtId="222" fontId="40" fillId="22" borderId="18" xfId="0" applyNumberFormat="1" applyFont="1" applyFill="1" applyBorder="1" applyAlignment="1" applyProtection="1">
      <alignment horizontal="left" vertical="top" wrapText="1"/>
      <protection/>
    </xf>
    <xf numFmtId="222" fontId="40" fillId="22" borderId="13" xfId="0" applyNumberFormat="1" applyFont="1" applyFill="1" applyBorder="1" applyAlignment="1" applyProtection="1">
      <alignment horizontal="left" vertical="top" wrapText="1"/>
      <protection/>
    </xf>
    <xf numFmtId="0" fontId="31" fillId="0" borderId="14" xfId="0" applyFont="1" applyBorder="1" applyAlignment="1" applyProtection="1">
      <alignment horizontal="center" wrapText="1"/>
      <protection hidden="1"/>
    </xf>
    <xf numFmtId="0" fontId="3" fillId="7" borderId="17" xfId="0" applyFont="1" applyFill="1" applyBorder="1" applyAlignment="1" applyProtection="1">
      <alignment wrapText="1"/>
      <protection hidden="1"/>
    </xf>
    <xf numFmtId="0" fontId="3" fillId="7" borderId="18" xfId="0" applyFont="1" applyFill="1" applyBorder="1" applyAlignment="1" applyProtection="1">
      <alignment wrapText="1"/>
      <protection hidden="1"/>
    </xf>
    <xf numFmtId="0" fontId="3" fillId="7" borderId="13" xfId="0" applyFont="1" applyFill="1" applyBorder="1" applyAlignment="1" applyProtection="1">
      <alignment wrapText="1"/>
      <protection hidden="1"/>
    </xf>
    <xf numFmtId="212" fontId="36" fillId="28" borderId="17" xfId="54" applyNumberFormat="1" applyFont="1" applyFill="1" applyBorder="1" applyAlignment="1" applyProtection="1">
      <alignment horizontal="right" wrapText="1"/>
      <protection hidden="1"/>
    </xf>
    <xf numFmtId="212" fontId="36" fillId="28" borderId="18" xfId="54" applyNumberFormat="1" applyFont="1" applyFill="1" applyBorder="1" applyAlignment="1" applyProtection="1">
      <alignment horizontal="right" wrapText="1"/>
      <protection hidden="1"/>
    </xf>
    <xf numFmtId="212" fontId="36" fillId="28" borderId="13" xfId="54" applyNumberFormat="1" applyFont="1" applyFill="1" applyBorder="1" applyAlignment="1" applyProtection="1">
      <alignment horizontal="right" wrapText="1"/>
      <protection hidden="1"/>
    </xf>
    <xf numFmtId="221" fontId="3" fillId="0" borderId="17" xfId="0" applyNumberFormat="1" applyFont="1" applyFill="1" applyBorder="1" applyAlignment="1" applyProtection="1">
      <alignment horizontal="center" vertical="center" wrapText="1"/>
      <protection hidden="1"/>
    </xf>
    <xf numFmtId="221" fontId="3" fillId="0" borderId="13" xfId="0" applyNumberFormat="1" applyFont="1" applyFill="1" applyBorder="1" applyAlignment="1" applyProtection="1">
      <alignment horizontal="center" vertical="center" wrapText="1"/>
      <protection hidden="1"/>
    </xf>
    <xf numFmtId="221" fontId="3" fillId="0" borderId="17" xfId="0" applyNumberFormat="1" applyFont="1" applyBorder="1" applyAlignment="1">
      <alignment horizontal="right"/>
    </xf>
    <xf numFmtId="221" fontId="3" fillId="0" borderId="13" xfId="0" applyNumberFormat="1" applyFont="1" applyBorder="1" applyAlignment="1">
      <alignment horizontal="right"/>
    </xf>
    <xf numFmtId="0" fontId="31" fillId="0" borderId="14" xfId="0" applyFont="1" applyBorder="1" applyAlignment="1">
      <alignment horizontal="center"/>
    </xf>
    <xf numFmtId="0" fontId="31" fillId="0" borderId="0" xfId="0" applyFont="1" applyBorder="1" applyAlignment="1" applyProtection="1">
      <alignment horizontal="center" wrapText="1"/>
      <protection hidden="1"/>
    </xf>
  </cellXfs>
  <cellStyles count="53">
    <cellStyle name="Normal" xfId="0"/>
    <cellStyle name="RowLevel_0" xfId="1"/>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Свод Верю в чудо на 20.10.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114300</xdr:colOff>
      <xdr:row>0</xdr:row>
      <xdr:rowOff>704850</xdr:rowOff>
    </xdr:to>
    <xdr:pic>
      <xdr:nvPicPr>
        <xdr:cNvPr id="1" name="Рисунок 1" descr="Лого по кругу.jpg"/>
        <xdr:cNvPicPr preferRelativeResize="1">
          <a:picLocks noChangeAspect="1"/>
        </xdr:cNvPicPr>
      </xdr:nvPicPr>
      <xdr:blipFill>
        <a:blip r:embed="rId1"/>
        <a:stretch>
          <a:fillRect/>
        </a:stretch>
      </xdr:blipFill>
      <xdr:spPr>
        <a:xfrm>
          <a:off x="9525" y="9525"/>
          <a:ext cx="704850" cy="695325"/>
        </a:xfrm>
        <a:prstGeom prst="rect">
          <a:avLst/>
        </a:prstGeom>
        <a:noFill/>
        <a:ln w="9525" cmpd="sng">
          <a:noFill/>
        </a:ln>
      </xdr:spPr>
    </xdr:pic>
    <xdr:clientData/>
  </xdr:twoCellAnchor>
  <xdr:twoCellAnchor editAs="oneCell">
    <xdr:from>
      <xdr:col>10</xdr:col>
      <xdr:colOff>628650</xdr:colOff>
      <xdr:row>0</xdr:row>
      <xdr:rowOff>0</xdr:rowOff>
    </xdr:from>
    <xdr:to>
      <xdr:col>10</xdr:col>
      <xdr:colOff>1857375</xdr:colOff>
      <xdr:row>0</xdr:row>
      <xdr:rowOff>285750</xdr:rowOff>
    </xdr:to>
    <xdr:pic>
      <xdr:nvPicPr>
        <xdr:cNvPr id="2" name="CommandButton1"/>
        <xdr:cNvPicPr preferRelativeResize="1">
          <a:picLocks noChangeAspect="1"/>
        </xdr:cNvPicPr>
      </xdr:nvPicPr>
      <xdr:blipFill>
        <a:blip r:embed="rId2"/>
        <a:stretch>
          <a:fillRect/>
        </a:stretch>
      </xdr:blipFill>
      <xdr:spPr>
        <a:xfrm>
          <a:off x="11287125" y="0"/>
          <a:ext cx="1228725" cy="285750"/>
        </a:xfrm>
        <a:prstGeom prst="rect">
          <a:avLst/>
        </a:prstGeom>
        <a:noFill/>
        <a:ln w="9525" cmpd="sng">
          <a:noFill/>
        </a:ln>
      </xdr:spPr>
    </xdr:pic>
    <xdr:clientData/>
  </xdr:twoCellAnchor>
  <xdr:twoCellAnchor editAs="oneCell">
    <xdr:from>
      <xdr:col>10</xdr:col>
      <xdr:colOff>628650</xdr:colOff>
      <xdr:row>0</xdr:row>
      <xdr:rowOff>266700</xdr:rowOff>
    </xdr:from>
    <xdr:to>
      <xdr:col>10</xdr:col>
      <xdr:colOff>1857375</xdr:colOff>
      <xdr:row>0</xdr:row>
      <xdr:rowOff>552450</xdr:rowOff>
    </xdr:to>
    <xdr:pic>
      <xdr:nvPicPr>
        <xdr:cNvPr id="3" name="CommandButton2"/>
        <xdr:cNvPicPr preferRelativeResize="1">
          <a:picLocks noChangeAspect="1"/>
        </xdr:cNvPicPr>
      </xdr:nvPicPr>
      <xdr:blipFill>
        <a:blip r:embed="rId3"/>
        <a:stretch>
          <a:fillRect/>
        </a:stretch>
      </xdr:blipFill>
      <xdr:spPr>
        <a:xfrm>
          <a:off x="11287125" y="266700"/>
          <a:ext cx="1228725" cy="285750"/>
        </a:xfrm>
        <a:prstGeom prst="rect">
          <a:avLst/>
        </a:prstGeom>
        <a:noFill/>
        <a:ln w="9525" cmpd="sng">
          <a:noFill/>
        </a:ln>
      </xdr:spPr>
    </xdr:pic>
    <xdr:clientData/>
  </xdr:twoCellAnchor>
  <xdr:twoCellAnchor editAs="oneCell">
    <xdr:from>
      <xdr:col>10</xdr:col>
      <xdr:colOff>628650</xdr:colOff>
      <xdr:row>0</xdr:row>
      <xdr:rowOff>523875</xdr:rowOff>
    </xdr:from>
    <xdr:to>
      <xdr:col>10</xdr:col>
      <xdr:colOff>1857375</xdr:colOff>
      <xdr:row>1</xdr:row>
      <xdr:rowOff>104775</xdr:rowOff>
    </xdr:to>
    <xdr:pic>
      <xdr:nvPicPr>
        <xdr:cNvPr id="4" name="CommandButton3"/>
        <xdr:cNvPicPr preferRelativeResize="1">
          <a:picLocks noChangeAspect="1"/>
        </xdr:cNvPicPr>
      </xdr:nvPicPr>
      <xdr:blipFill>
        <a:blip r:embed="rId4"/>
        <a:stretch>
          <a:fillRect/>
        </a:stretch>
      </xdr:blipFill>
      <xdr:spPr>
        <a:xfrm>
          <a:off x="11287125" y="523875"/>
          <a:ext cx="12287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xdr:colOff>
      <xdr:row>0</xdr:row>
      <xdr:rowOff>600075</xdr:rowOff>
    </xdr:to>
    <xdr:pic>
      <xdr:nvPicPr>
        <xdr:cNvPr id="1" name="Рисунок 1" descr="Лого по кругу.jpg"/>
        <xdr:cNvPicPr preferRelativeResize="1">
          <a:picLocks noChangeAspect="1"/>
        </xdr:cNvPicPr>
      </xdr:nvPicPr>
      <xdr:blipFill>
        <a:blip r:embed="rId1"/>
        <a:stretch>
          <a:fillRect/>
        </a:stretch>
      </xdr:blipFill>
      <xdr:spPr>
        <a:xfrm>
          <a:off x="0" y="0"/>
          <a:ext cx="657225" cy="600075"/>
        </a:xfrm>
        <a:prstGeom prst="rect">
          <a:avLst/>
        </a:prstGeom>
        <a:noFill/>
        <a:ln w="9525" cmpd="sng">
          <a:noFill/>
        </a:ln>
      </xdr:spPr>
    </xdr:pic>
    <xdr:clientData/>
  </xdr:twoCellAnchor>
  <xdr:twoCellAnchor editAs="oneCell">
    <xdr:from>
      <xdr:col>2</xdr:col>
      <xdr:colOff>523875</xdr:colOff>
      <xdr:row>0</xdr:row>
      <xdr:rowOff>0</xdr:rowOff>
    </xdr:from>
    <xdr:to>
      <xdr:col>2</xdr:col>
      <xdr:colOff>647700</xdr:colOff>
      <xdr:row>0</xdr:row>
      <xdr:rowOff>28575</xdr:rowOff>
    </xdr:to>
    <xdr:pic>
      <xdr:nvPicPr>
        <xdr:cNvPr id="2" name="CommandButton1"/>
        <xdr:cNvPicPr preferRelativeResize="1">
          <a:picLocks noChangeAspect="1"/>
        </xdr:cNvPicPr>
      </xdr:nvPicPr>
      <xdr:blipFill>
        <a:blip r:embed="rId2"/>
        <a:stretch>
          <a:fillRect/>
        </a:stretch>
      </xdr:blipFill>
      <xdr:spPr>
        <a:xfrm>
          <a:off x="1152525" y="0"/>
          <a:ext cx="123825" cy="28575"/>
        </a:xfrm>
        <a:prstGeom prst="rect">
          <a:avLst/>
        </a:prstGeom>
        <a:noFill/>
        <a:ln w="9525" cmpd="sng">
          <a:noFill/>
        </a:ln>
      </xdr:spPr>
    </xdr:pic>
    <xdr:clientData/>
  </xdr:twoCellAnchor>
  <xdr:twoCellAnchor editAs="oneCell">
    <xdr:from>
      <xdr:col>2</xdr:col>
      <xdr:colOff>523875</xdr:colOff>
      <xdr:row>0</xdr:row>
      <xdr:rowOff>28575</xdr:rowOff>
    </xdr:from>
    <xdr:to>
      <xdr:col>2</xdr:col>
      <xdr:colOff>647700</xdr:colOff>
      <xdr:row>0</xdr:row>
      <xdr:rowOff>57150</xdr:rowOff>
    </xdr:to>
    <xdr:pic>
      <xdr:nvPicPr>
        <xdr:cNvPr id="3" name="CommandButton2"/>
        <xdr:cNvPicPr preferRelativeResize="1">
          <a:picLocks noChangeAspect="1"/>
        </xdr:cNvPicPr>
      </xdr:nvPicPr>
      <xdr:blipFill>
        <a:blip r:embed="rId2"/>
        <a:stretch>
          <a:fillRect/>
        </a:stretch>
      </xdr:blipFill>
      <xdr:spPr>
        <a:xfrm>
          <a:off x="1152525" y="28575"/>
          <a:ext cx="123825" cy="28575"/>
        </a:xfrm>
        <a:prstGeom prst="rect">
          <a:avLst/>
        </a:prstGeom>
        <a:noFill/>
        <a:ln w="9525" cmpd="sng">
          <a:noFill/>
        </a:ln>
      </xdr:spPr>
    </xdr:pic>
    <xdr:clientData/>
  </xdr:twoCellAnchor>
  <xdr:twoCellAnchor editAs="oneCell">
    <xdr:from>
      <xdr:col>2</xdr:col>
      <xdr:colOff>523875</xdr:colOff>
      <xdr:row>0</xdr:row>
      <xdr:rowOff>57150</xdr:rowOff>
    </xdr:from>
    <xdr:to>
      <xdr:col>2</xdr:col>
      <xdr:colOff>647700</xdr:colOff>
      <xdr:row>0</xdr:row>
      <xdr:rowOff>85725</xdr:rowOff>
    </xdr:to>
    <xdr:pic>
      <xdr:nvPicPr>
        <xdr:cNvPr id="4" name="CommandButton3"/>
        <xdr:cNvPicPr preferRelativeResize="1">
          <a:picLocks noChangeAspect="1"/>
        </xdr:cNvPicPr>
      </xdr:nvPicPr>
      <xdr:blipFill>
        <a:blip r:embed="rId2"/>
        <a:stretch>
          <a:fillRect/>
        </a:stretch>
      </xdr:blipFill>
      <xdr:spPr>
        <a:xfrm>
          <a:off x="1152525" y="57150"/>
          <a:ext cx="123825"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552450</xdr:colOff>
      <xdr:row>0</xdr:row>
      <xdr:rowOff>495300</xdr:rowOff>
    </xdr:to>
    <xdr:pic>
      <xdr:nvPicPr>
        <xdr:cNvPr id="1" name="Рисунок 1" descr="Лого по кругу.jpg"/>
        <xdr:cNvPicPr preferRelativeResize="1">
          <a:picLocks noChangeAspect="1"/>
        </xdr:cNvPicPr>
      </xdr:nvPicPr>
      <xdr:blipFill>
        <a:blip r:embed="rId1"/>
        <a:stretch>
          <a:fillRect/>
        </a:stretch>
      </xdr:blipFill>
      <xdr:spPr>
        <a:xfrm>
          <a:off x="9525" y="9525"/>
          <a:ext cx="542925" cy="485775"/>
        </a:xfrm>
        <a:prstGeom prst="rect">
          <a:avLst/>
        </a:prstGeom>
        <a:noFill/>
        <a:ln w="9525" cmpd="sng">
          <a:noFill/>
        </a:ln>
      </xdr:spPr>
    </xdr:pic>
    <xdr:clientData/>
  </xdr:twoCellAnchor>
  <xdr:twoCellAnchor editAs="oneCell">
    <xdr:from>
      <xdr:col>5</xdr:col>
      <xdr:colOff>1952625</xdr:colOff>
      <xdr:row>0</xdr:row>
      <xdr:rowOff>0</xdr:rowOff>
    </xdr:from>
    <xdr:to>
      <xdr:col>5</xdr:col>
      <xdr:colOff>3181350</xdr:colOff>
      <xdr:row>0</xdr:row>
      <xdr:rowOff>285750</xdr:rowOff>
    </xdr:to>
    <xdr:pic>
      <xdr:nvPicPr>
        <xdr:cNvPr id="2" name="CommandButton1"/>
        <xdr:cNvPicPr preferRelativeResize="1">
          <a:picLocks noChangeAspect="1"/>
        </xdr:cNvPicPr>
      </xdr:nvPicPr>
      <xdr:blipFill>
        <a:blip r:embed="rId2"/>
        <a:stretch>
          <a:fillRect/>
        </a:stretch>
      </xdr:blipFill>
      <xdr:spPr>
        <a:xfrm>
          <a:off x="10696575" y="0"/>
          <a:ext cx="1228725" cy="285750"/>
        </a:xfrm>
        <a:prstGeom prst="rect">
          <a:avLst/>
        </a:prstGeom>
        <a:noFill/>
        <a:ln w="9525" cmpd="sng">
          <a:noFill/>
        </a:ln>
      </xdr:spPr>
    </xdr:pic>
    <xdr:clientData/>
  </xdr:twoCellAnchor>
  <xdr:twoCellAnchor editAs="oneCell">
    <xdr:from>
      <xdr:col>5</xdr:col>
      <xdr:colOff>1952625</xdr:colOff>
      <xdr:row>0</xdr:row>
      <xdr:rowOff>257175</xdr:rowOff>
    </xdr:from>
    <xdr:to>
      <xdr:col>5</xdr:col>
      <xdr:colOff>3181350</xdr:colOff>
      <xdr:row>0</xdr:row>
      <xdr:rowOff>542925</xdr:rowOff>
    </xdr:to>
    <xdr:pic>
      <xdr:nvPicPr>
        <xdr:cNvPr id="3" name="CommandButton2"/>
        <xdr:cNvPicPr preferRelativeResize="1">
          <a:picLocks noChangeAspect="1"/>
        </xdr:cNvPicPr>
      </xdr:nvPicPr>
      <xdr:blipFill>
        <a:blip r:embed="rId3"/>
        <a:stretch>
          <a:fillRect/>
        </a:stretch>
      </xdr:blipFill>
      <xdr:spPr>
        <a:xfrm>
          <a:off x="10696575" y="257175"/>
          <a:ext cx="1228725" cy="285750"/>
        </a:xfrm>
        <a:prstGeom prst="rect">
          <a:avLst/>
        </a:prstGeom>
        <a:noFill/>
        <a:ln w="9525" cmpd="sng">
          <a:noFill/>
        </a:ln>
      </xdr:spPr>
    </xdr:pic>
    <xdr:clientData/>
  </xdr:twoCellAnchor>
  <xdr:twoCellAnchor editAs="oneCell">
    <xdr:from>
      <xdr:col>5</xdr:col>
      <xdr:colOff>1952625</xdr:colOff>
      <xdr:row>0</xdr:row>
      <xdr:rowOff>523875</xdr:rowOff>
    </xdr:from>
    <xdr:to>
      <xdr:col>5</xdr:col>
      <xdr:colOff>3181350</xdr:colOff>
      <xdr:row>0</xdr:row>
      <xdr:rowOff>809625</xdr:rowOff>
    </xdr:to>
    <xdr:pic>
      <xdr:nvPicPr>
        <xdr:cNvPr id="4" name="CommandButton3"/>
        <xdr:cNvPicPr preferRelativeResize="1">
          <a:picLocks noChangeAspect="1"/>
        </xdr:cNvPicPr>
      </xdr:nvPicPr>
      <xdr:blipFill>
        <a:blip r:embed="rId4"/>
        <a:stretch>
          <a:fillRect/>
        </a:stretch>
      </xdr:blipFill>
      <xdr:spPr>
        <a:xfrm>
          <a:off x="10696575" y="523875"/>
          <a:ext cx="12287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781050</xdr:colOff>
      <xdr:row>0</xdr:row>
      <xdr:rowOff>742950</xdr:rowOff>
    </xdr:to>
    <xdr:pic>
      <xdr:nvPicPr>
        <xdr:cNvPr id="1" name="Рисунок 5" descr="Лого по кругу.jpg"/>
        <xdr:cNvPicPr preferRelativeResize="1">
          <a:picLocks noChangeAspect="1"/>
        </xdr:cNvPicPr>
      </xdr:nvPicPr>
      <xdr:blipFill>
        <a:blip r:embed="rId1"/>
        <a:stretch>
          <a:fillRect/>
        </a:stretch>
      </xdr:blipFill>
      <xdr:spPr>
        <a:xfrm>
          <a:off x="0" y="0"/>
          <a:ext cx="7810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xdr:colOff>
      <xdr:row>0</xdr:row>
      <xdr:rowOff>695325</xdr:rowOff>
    </xdr:to>
    <xdr:pic>
      <xdr:nvPicPr>
        <xdr:cNvPr id="1" name="Рисунок 1" descr="Лого по кругу.jpg"/>
        <xdr:cNvPicPr preferRelativeResize="1">
          <a:picLocks noChangeAspect="1"/>
        </xdr:cNvPicPr>
      </xdr:nvPicPr>
      <xdr:blipFill>
        <a:blip r:embed="rId1"/>
        <a:stretch>
          <a:fillRect/>
        </a:stretch>
      </xdr:blipFill>
      <xdr:spPr>
        <a:xfrm>
          <a:off x="0" y="0"/>
          <a:ext cx="7524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notes0F5C88\Users\User\Documents\Downloads\Users\User\Documents\Downloads\&#1057;&#1042;&#1054;&#1044;,%20&#1051;&#1045;&#1053;&#1067;\!&#1057;&#1054;&#1060;&#1048;&#1071;\&#1042;&#1077;&#1088;&#1102;%20&#1074;%20&#1095;&#1091;&#1076;&#1086;\!&#1044;&#1077;&#1090;&#1089;&#1082;&#1080;&#1081;%20&#1094;&#1077;&#1085;&#1090;&#1088;%20-%20&#1086;&#1092;&#1080;&#1094;.&#1076;&#1086;&#1082;-&#1090;&#1099;\&#1060;&#1080;&#1085;&#1072;&#1085;&#1089;&#1099;,%20&#1073;&#1091;&#1093;&#1075;&#1072;&#1083;&#1090;&#1077;&#1088;&#1080;&#1103;\&#1060;&#1080;&#1085;.&#1086;&#1090;&#1095;&#1077;&#1090;%20&#1062;&#1077;&#1085;&#1090;&#1088;&#1072;\&#1041;&#1102;&#1076;&#1078;&#1077;&#1090;\2010\&#1057;&#1074;&#1086;&#1076;%20&#1042;&#1077;&#1088;&#1102;%20&#1074;%20&#1095;&#1091;&#1076;&#1086;%20&#1085;&#1072;%2020.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1086;&#1073;&#1097;&#1072;&#1103;\&#1050;&#1086;&#1085;&#1089;&#1072;&#1083;&#1090;&#1080;&#1085;&#1075;\&#1050;&#1083;&#1080;&#1077;&#1085;&#1090;&#1099;\&#1041;&#1072;&#1088;&#1088;&#1077;&#1083;&#1100;\DOCUME~1\buh\LOCALS~1\Temp\Rar$DI00.781\&#1052;&#1072;&#1096;&#1072;\&#1054;&#1090;&#1095;&#1105;&#1090;%20&#1087;&#1086;%20&#1044;&#1044;&#1057;%2027[1].10.05%20&#1095;&#1080;&#1089;&#1090;&#1099;&#1081;\&#1054;&#1090;&#1095;&#1077;&#1090;&#1085;&#1086;&#1089;&#1090;&#1100;\2005%20&#1075;&#1086;&#1076;\&#1069;&#1082;&#1089;&#1087;&#1088;&#1077;&#1089;&#1089;-&#1073;&#1102;&#1076;&#1078;&#1077;&#1090;\&#1041;&#1102;&#1076;&#1078;&#1077;&#1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086;&#1073;&#1097;&#1072;&#1103;\&#1050;&#1086;&#1085;&#1089;&#1072;&#1083;&#1090;&#1080;&#1085;&#1075;\&#1050;&#1083;&#1080;&#1077;&#1085;&#1090;&#1099;\&#1041;&#1072;&#1088;&#1088;&#1077;&#1083;&#1100;\DOCUME~1\buh\LOCALS~1\Temp\Rar$DI00.797\&#1086;&#1089;&#1085;&#1086;&#1074;&#1085;&#1099;&#1077;%20&#1089;&#1088;&#1077;&#1076;&#1089;&#1090;&#1074;&#1072;%20&#1087;&#1088;&#1086;&#1080;&#1079;&#1074;&#1086;&#1076;&#1089;&#1090;&#1074;&#1086;&#11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086;&#1073;&#1097;&#1072;&#1103;\&#1052;&#1086;&#1080;%20&#1076;&#1086;&#1082;&#1091;&#1084;&#1077;&#1085;&#1090;&#1099;\&#1040;&#1047;&#10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086;&#1073;&#1097;&#1072;&#1103;\&#1057;&#1074;&#1086;&#1076;%20&#1087;&#1086;%20KGW%20&#1079;&#1072;%20&#1052;&#1040;&#1056;&#1058;%2026.03.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086;&#1073;&#1097;&#1072;&#1103;\DOCUME~1\buh\LOCALS~1\Temp\Rar$DI00.781\&#1052;&#1072;&#1096;&#1072;\&#1054;&#1090;&#1095;&#1105;&#1090;%20&#1087;&#1086;%20&#1044;&#1044;&#1057;%20271"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Temp\notes0F5C88\Users\User\Documents\Downloads\Users\User\Documents\Downloads\&#1057;&#1042;&#1054;&#1044;,%20&#1051;&#1045;&#1053;&#1067;\&#1060;&#1080;&#1085;&#1072;&#1085;&#1089;&#1086;&#1074;&#1099;&#1081;%20&#1086;&#1090;&#1095;&#1077;&#1090;%20&#1087;&#1086;%20Norden_16.07.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ланс"/>
      <sheetName val="Поступления"/>
      <sheetName val="Расходы"/>
      <sheetName val="Поступление"/>
      <sheetName val="Наим. товаров"/>
      <sheetName val="Прибыль общая"/>
      <sheetName val="Некомерческая"/>
      <sheetName val="ДДС Общий"/>
      <sheetName val="БИН Банк"/>
      <sheetName val="СберБанк"/>
      <sheetName val="Касса"/>
      <sheetName val="ЯндексКошелек"/>
      <sheetName val="Нематериальная помощь"/>
      <sheetName val="Стат."/>
      <sheetName val="СК"/>
    </sheetNames>
    <sheetDataSet>
      <sheetData sheetId="4">
        <row r="2">
          <cell r="A2" t="str">
            <v>Товар 9</v>
          </cell>
          <cell r="C2">
            <v>1</v>
          </cell>
        </row>
        <row r="3">
          <cell r="A3" t="str">
            <v>Товар 8</v>
          </cell>
          <cell r="C3">
            <v>2</v>
          </cell>
        </row>
        <row r="4">
          <cell r="A4" t="str">
            <v>Товар 7</v>
          </cell>
          <cell r="C4">
            <v>3</v>
          </cell>
        </row>
        <row r="5">
          <cell r="A5" t="str">
            <v>Товар 6</v>
          </cell>
          <cell r="C5">
            <v>4</v>
          </cell>
        </row>
        <row r="6">
          <cell r="A6" t="str">
            <v>Товар 5</v>
          </cell>
          <cell r="C6">
            <v>5</v>
          </cell>
        </row>
        <row r="7">
          <cell r="A7" t="str">
            <v>Товар 4</v>
          </cell>
        </row>
        <row r="8">
          <cell r="A8" t="str">
            <v>Товар 3</v>
          </cell>
        </row>
        <row r="9">
          <cell r="A9" t="str">
            <v>Товар 2</v>
          </cell>
        </row>
        <row r="10">
          <cell r="A10" t="str">
            <v>Товар 15</v>
          </cell>
        </row>
        <row r="11">
          <cell r="A11" t="str">
            <v>Товар 14</v>
          </cell>
        </row>
        <row r="12">
          <cell r="A12" t="str">
            <v>Товар 13</v>
          </cell>
        </row>
        <row r="13">
          <cell r="A13" t="str">
            <v>Товар 12</v>
          </cell>
        </row>
        <row r="14">
          <cell r="A14" t="str">
            <v>Товар 11</v>
          </cell>
        </row>
        <row r="15">
          <cell r="A15" t="str">
            <v>Товар 10</v>
          </cell>
        </row>
        <row r="16">
          <cell r="A16" t="str">
            <v>Слап-браслеты</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раметры"/>
      <sheetName val="Деньги"/>
      <sheetName val="Дебеторы"/>
      <sheetName val="Займы"/>
      <sheetName val="Поставщики"/>
      <sheetName val="Расчеты с постав"/>
      <sheetName val="ВВ Мира"/>
      <sheetName val="ВВ Ялтинская"/>
      <sheetName val="ВВ Фасады"/>
      <sheetName val="ВВ Склад"/>
      <sheetName val="Рамки ВВ"/>
      <sheetName val="оптов. отгрузки"/>
      <sheetName val="без налич выручка"/>
      <sheetName val="Сдано"/>
      <sheetName val="Доходы"/>
      <sheetName val="Склад"/>
      <sheetName val="2Аренда"/>
      <sheetName val="3 Обслуж помещ"/>
      <sheetName val="4 Обслуж оборуд"/>
      <sheetName val="5 Транспорт расх"/>
      <sheetName val="6 Маркетинг,реклама"/>
      <sheetName val="7 Командировки"/>
      <sheetName val="8 Связь"/>
      <sheetName val="9 Информац,юрид обслуж"/>
      <sheetName val="10 Обуч,подготов персонала"/>
      <sheetName val="11 Представ расх"/>
      <sheetName val="12 Хозяйст канц расх"/>
      <sheetName val="13 Непредвид расх"/>
      <sheetName val="14 Бензин"/>
      <sheetName val="15 Тамож платежи"/>
      <sheetName val="16Услуги Банка"/>
      <sheetName val="18 Проценты"/>
      <sheetName val="17 Финансы"/>
      <sheetName val="19 Сертификация"/>
      <sheetName val="20 Производство"/>
      <sheetName val="Планируемые расходы"/>
      <sheetName val="Затраты"/>
      <sheetName val="Зарплата"/>
      <sheetName val="Активы"/>
      <sheetName val="Выплата дивидендов"/>
      <sheetName val="Бюджет"/>
      <sheetName val="Данные"/>
    </sheetNames>
    <sheetDataSet>
      <sheetData sheetId="41">
        <row r="11">
          <cell r="A11">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изводство"/>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ЗС д."/>
      <sheetName val="АЗС я."/>
      <sheetName val="АЗС ф."/>
      <sheetName val="АЗС м."/>
      <sheetName val="АЗС а."/>
      <sheetName val="#ССЫЛК"/>
      <sheetName val="#ССЫЛ"/>
      <sheetName val="#ССЫ"/>
      <sheetName val="#СС"/>
      <sheetName val="#С"/>
      <sheetName val="#"/>
      <sheetName val=""/>
      <sheetName val="#ССЫЛКА"/>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водный отчет"/>
      <sheetName val="Графики"/>
      <sheetName val="Баланс"/>
      <sheetName val="Дебиторы"/>
      <sheetName val="Товар"/>
      <sheetName val="Дебиторы (2)"/>
      <sheetName val="Статистика"/>
      <sheetName val="Откл. от БДДС"/>
      <sheetName val="Откл. от БПИУ"/>
      <sheetName val="Динамика продаж"/>
      <sheetName val="Отклонение от плана продаж"/>
      <sheetName val="Закуп"/>
      <sheetName val="Прибыль м."/>
      <sheetName val="ДДС м."/>
      <sheetName val="Касса м."/>
      <sheetName val="Анализ СС"/>
      <sheetName val="ОС"/>
      <sheetName val="СК"/>
      <sheetName val="Свод"/>
      <sheetName val="Кредит"/>
      <sheetName val="Анализ OBI"/>
      <sheetName val="БПУ"/>
      <sheetName val="БДДС"/>
      <sheetName val="Переписка"/>
      <sheetName val="Лист1"/>
      <sheetName val="Контрагенты "/>
      <sheetName val="БПУ отк."/>
      <sheetName val="БДДС отк."/>
      <sheetName val="Аналитика"/>
      <sheetName val="План по ДДС"/>
      <sheetName val="Регламент"/>
      <sheetName val="Ольга"/>
      <sheetName val="ПЗ"/>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оступления"/>
      <sheetName val="Расход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received"/>
  <dimension ref="A1:K835"/>
  <sheetViews>
    <sheetView showGridLines="0" tabSelected="1" zoomScale="80" zoomScaleNormal="80" zoomScalePageLayoutView="0" workbookViewId="0" topLeftCell="B1">
      <selection activeCell="H280" sqref="H280"/>
    </sheetView>
  </sheetViews>
  <sheetFormatPr defaultColWidth="9.140625" defaultRowHeight="12.75"/>
  <cols>
    <col min="1" max="1" width="9.00390625" style="3" hidden="1" customWidth="1"/>
    <col min="2" max="2" width="9.00390625" style="3" customWidth="1"/>
    <col min="3" max="3" width="28.28125" style="3" customWidth="1"/>
    <col min="4" max="4" width="7.28125" style="3" customWidth="1"/>
    <col min="5" max="5" width="32.421875" style="3" customWidth="1"/>
    <col min="6" max="10" width="16.57421875" style="3" customWidth="1"/>
    <col min="11" max="11" width="28.28125" style="3" customWidth="1"/>
    <col min="12" max="12" width="16.57421875" style="3" customWidth="1"/>
    <col min="13" max="16384" width="9.140625" style="3" customWidth="1"/>
  </cols>
  <sheetData>
    <row r="1" spans="3:10" ht="55.5" customHeight="1">
      <c r="C1" s="136" t="s">
        <v>32</v>
      </c>
      <c r="D1" s="136"/>
      <c r="E1" s="136"/>
      <c r="F1" s="136"/>
      <c r="G1" s="136"/>
      <c r="H1" s="136"/>
      <c r="I1" s="136"/>
      <c r="J1" s="31"/>
    </row>
    <row r="2" spans="2:11" ht="33" customHeight="1">
      <c r="B2" s="40" t="s">
        <v>7</v>
      </c>
      <c r="C2" s="40" t="s">
        <v>1</v>
      </c>
      <c r="D2" s="40" t="s">
        <v>91</v>
      </c>
      <c r="E2" s="40" t="s">
        <v>8</v>
      </c>
      <c r="F2" s="66" t="s">
        <v>2</v>
      </c>
      <c r="G2" s="66" t="s">
        <v>4</v>
      </c>
      <c r="H2" s="66" t="s">
        <v>3</v>
      </c>
      <c r="I2" s="40" t="s">
        <v>5</v>
      </c>
      <c r="J2" s="75" t="s">
        <v>41</v>
      </c>
      <c r="K2" s="40" t="s">
        <v>92</v>
      </c>
    </row>
    <row r="3" spans="2:11" ht="15">
      <c r="B3" s="4"/>
      <c r="C3" s="4"/>
      <c r="D3" s="137"/>
      <c r="E3" s="137" t="s">
        <v>95</v>
      </c>
      <c r="F3" s="61">
        <v>118575.05</v>
      </c>
      <c r="G3" s="61">
        <v>411957.07</v>
      </c>
      <c r="H3" s="61">
        <v>483660.34</v>
      </c>
      <c r="I3" s="61">
        <v>9971.54</v>
      </c>
      <c r="J3" s="134">
        <v>0</v>
      </c>
      <c r="K3" s="4"/>
    </row>
    <row r="4" spans="1:11" ht="93" customHeight="1">
      <c r="A4" s="3" t="s">
        <v>53</v>
      </c>
      <c r="B4" s="5"/>
      <c r="C4" s="5"/>
      <c r="D4" s="138"/>
      <c r="E4" s="138"/>
      <c r="F4" s="142" t="s">
        <v>94</v>
      </c>
      <c r="G4" s="143"/>
      <c r="H4" s="143"/>
      <c r="I4" s="144"/>
      <c r="J4" s="135"/>
      <c r="K4" s="5"/>
    </row>
    <row r="5" spans="2:11" s="6" customFormat="1" ht="30">
      <c r="B5" s="63">
        <v>41277</v>
      </c>
      <c r="C5" s="62" t="s">
        <v>280</v>
      </c>
      <c r="D5" s="62" t="s">
        <v>54</v>
      </c>
      <c r="E5" s="62" t="s">
        <v>119</v>
      </c>
      <c r="F5" s="64">
        <v>1200</v>
      </c>
      <c r="G5" s="64">
        <v>0</v>
      </c>
      <c r="H5" s="64">
        <v>0</v>
      </c>
      <c r="I5" s="64">
        <v>0</v>
      </c>
      <c r="J5" s="64">
        <v>0</v>
      </c>
      <c r="K5" s="62"/>
    </row>
    <row r="6" spans="2:11" s="6" customFormat="1" ht="30">
      <c r="B6" s="63">
        <v>41278</v>
      </c>
      <c r="C6" s="62" t="s">
        <v>281</v>
      </c>
      <c r="D6" s="62" t="s">
        <v>54</v>
      </c>
      <c r="E6" s="62" t="s">
        <v>119</v>
      </c>
      <c r="F6" s="64">
        <v>800</v>
      </c>
      <c r="G6" s="64">
        <v>0</v>
      </c>
      <c r="H6" s="64">
        <v>0</v>
      </c>
      <c r="I6" s="64">
        <v>0</v>
      </c>
      <c r="J6" s="64">
        <v>0</v>
      </c>
      <c r="K6" s="62"/>
    </row>
    <row r="7" spans="2:11" s="6" customFormat="1" ht="30">
      <c r="B7" s="63">
        <v>41279</v>
      </c>
      <c r="C7" s="62" t="s">
        <v>453</v>
      </c>
      <c r="D7" s="62" t="s">
        <v>148</v>
      </c>
      <c r="E7" s="62" t="s">
        <v>192</v>
      </c>
      <c r="F7" s="64">
        <v>0</v>
      </c>
      <c r="G7" s="64">
        <v>0</v>
      </c>
      <c r="H7" s="64">
        <v>3000</v>
      </c>
      <c r="I7" s="64">
        <v>0</v>
      </c>
      <c r="J7" s="64">
        <v>0</v>
      </c>
      <c r="K7" s="62"/>
    </row>
    <row r="8" spans="2:11" s="6" customFormat="1" ht="15">
      <c r="B8" s="63">
        <v>41280</v>
      </c>
      <c r="C8" s="62" t="s">
        <v>236</v>
      </c>
      <c r="D8" s="62" t="s">
        <v>54</v>
      </c>
      <c r="E8" s="62" t="s">
        <v>119</v>
      </c>
      <c r="F8" s="64">
        <v>0</v>
      </c>
      <c r="G8" s="64">
        <v>0</v>
      </c>
      <c r="H8" s="64">
        <v>0</v>
      </c>
      <c r="I8" s="64">
        <v>475</v>
      </c>
      <c r="J8" s="64">
        <v>0</v>
      </c>
      <c r="K8" s="62"/>
    </row>
    <row r="9" spans="2:11" s="6" customFormat="1" ht="30">
      <c r="B9" s="63">
        <v>41281</v>
      </c>
      <c r="C9" s="62" t="s">
        <v>282</v>
      </c>
      <c r="D9" s="62" t="s">
        <v>54</v>
      </c>
      <c r="E9" s="62" t="s">
        <v>119</v>
      </c>
      <c r="F9" s="64">
        <v>300</v>
      </c>
      <c r="G9" s="64">
        <v>0</v>
      </c>
      <c r="H9" s="64">
        <v>0</v>
      </c>
      <c r="I9" s="64">
        <v>0</v>
      </c>
      <c r="J9" s="64">
        <v>0</v>
      </c>
      <c r="K9" s="62"/>
    </row>
    <row r="10" spans="2:11" s="6" customFormat="1" ht="90">
      <c r="B10" s="63">
        <v>41283</v>
      </c>
      <c r="C10" s="65" t="s">
        <v>182</v>
      </c>
      <c r="D10" s="62" t="s">
        <v>54</v>
      </c>
      <c r="E10" s="62" t="s">
        <v>119</v>
      </c>
      <c r="F10" s="64">
        <v>0</v>
      </c>
      <c r="G10" s="64">
        <v>0</v>
      </c>
      <c r="H10" s="64">
        <v>960</v>
      </c>
      <c r="I10" s="64">
        <v>0</v>
      </c>
      <c r="J10" s="64">
        <v>0</v>
      </c>
      <c r="K10" s="62"/>
    </row>
    <row r="11" spans="2:11" s="6" customFormat="1" ht="30">
      <c r="B11" s="63">
        <v>41284</v>
      </c>
      <c r="C11" s="62" t="s">
        <v>277</v>
      </c>
      <c r="D11" s="62" t="s">
        <v>54</v>
      </c>
      <c r="E11" s="62" t="s">
        <v>119</v>
      </c>
      <c r="F11" s="64">
        <v>0</v>
      </c>
      <c r="G11" s="64">
        <v>0</v>
      </c>
      <c r="H11" s="64">
        <v>50</v>
      </c>
      <c r="I11" s="64">
        <v>0</v>
      </c>
      <c r="J11" s="64">
        <v>0</v>
      </c>
      <c r="K11" s="62"/>
    </row>
    <row r="12" spans="2:11" s="6" customFormat="1" ht="30">
      <c r="B12" s="63">
        <v>41284</v>
      </c>
      <c r="C12" s="62" t="s">
        <v>469</v>
      </c>
      <c r="D12" s="62" t="s">
        <v>54</v>
      </c>
      <c r="E12" s="62" t="s">
        <v>119</v>
      </c>
      <c r="F12" s="64">
        <v>500</v>
      </c>
      <c r="G12" s="64">
        <v>0</v>
      </c>
      <c r="H12" s="64">
        <v>0</v>
      </c>
      <c r="I12" s="64">
        <v>0</v>
      </c>
      <c r="J12" s="64">
        <v>0</v>
      </c>
      <c r="K12" s="62"/>
    </row>
    <row r="13" spans="2:11" s="6" customFormat="1" ht="15">
      <c r="B13" s="63">
        <v>41286</v>
      </c>
      <c r="C13" s="62" t="s">
        <v>236</v>
      </c>
      <c r="D13" s="62" t="s">
        <v>54</v>
      </c>
      <c r="E13" s="62" t="s">
        <v>119</v>
      </c>
      <c r="F13" s="64">
        <v>0</v>
      </c>
      <c r="G13" s="64">
        <v>0</v>
      </c>
      <c r="H13" s="64">
        <v>0</v>
      </c>
      <c r="I13" s="64">
        <v>380</v>
      </c>
      <c r="J13" s="64">
        <v>0</v>
      </c>
      <c r="K13" s="62"/>
    </row>
    <row r="14" spans="2:11" s="6" customFormat="1" ht="30">
      <c r="B14" s="63">
        <v>41286</v>
      </c>
      <c r="C14" s="62" t="s">
        <v>283</v>
      </c>
      <c r="D14" s="62" t="s">
        <v>54</v>
      </c>
      <c r="E14" s="62" t="s">
        <v>119</v>
      </c>
      <c r="F14" s="64">
        <v>1000</v>
      </c>
      <c r="G14" s="64">
        <v>0</v>
      </c>
      <c r="H14" s="64">
        <v>0</v>
      </c>
      <c r="I14" s="64">
        <v>0</v>
      </c>
      <c r="J14" s="64">
        <v>0</v>
      </c>
      <c r="K14" s="62"/>
    </row>
    <row r="15" spans="2:11" s="6" customFormat="1" ht="30">
      <c r="B15" s="63">
        <v>41287</v>
      </c>
      <c r="C15" s="62" t="s">
        <v>284</v>
      </c>
      <c r="D15" s="62" t="s">
        <v>54</v>
      </c>
      <c r="E15" s="62" t="s">
        <v>119</v>
      </c>
      <c r="F15" s="64">
        <v>100</v>
      </c>
      <c r="G15" s="64">
        <v>0</v>
      </c>
      <c r="H15" s="64">
        <v>0</v>
      </c>
      <c r="I15" s="64">
        <v>0</v>
      </c>
      <c r="J15" s="64">
        <v>0</v>
      </c>
      <c r="K15" s="62"/>
    </row>
    <row r="16" spans="2:11" s="6" customFormat="1" ht="30">
      <c r="B16" s="63">
        <v>41291</v>
      </c>
      <c r="C16" s="62" t="s">
        <v>167</v>
      </c>
      <c r="D16" s="62" t="s">
        <v>55</v>
      </c>
      <c r="E16" s="62" t="s">
        <v>96</v>
      </c>
      <c r="F16" s="64">
        <v>0</v>
      </c>
      <c r="G16" s="64">
        <v>0</v>
      </c>
      <c r="H16" s="64">
        <v>1000</v>
      </c>
      <c r="I16" s="64">
        <v>0</v>
      </c>
      <c r="J16" s="64">
        <v>0</v>
      </c>
      <c r="K16" s="62"/>
    </row>
    <row r="17" spans="2:11" s="6" customFormat="1" ht="30">
      <c r="B17" s="63">
        <v>41291</v>
      </c>
      <c r="C17" s="62" t="s">
        <v>616</v>
      </c>
      <c r="D17" s="62" t="s">
        <v>148</v>
      </c>
      <c r="E17" s="62" t="s">
        <v>192</v>
      </c>
      <c r="F17" s="64">
        <v>0</v>
      </c>
      <c r="G17" s="64">
        <v>0</v>
      </c>
      <c r="H17" s="64">
        <v>7000</v>
      </c>
      <c r="I17" s="64">
        <v>0</v>
      </c>
      <c r="J17" s="64">
        <v>0</v>
      </c>
      <c r="K17" s="62"/>
    </row>
    <row r="18" spans="2:11" s="6" customFormat="1" ht="30">
      <c r="B18" s="63">
        <v>41292</v>
      </c>
      <c r="C18" s="62" t="s">
        <v>286</v>
      </c>
      <c r="D18" s="62" t="s">
        <v>54</v>
      </c>
      <c r="E18" s="62" t="s">
        <v>119</v>
      </c>
      <c r="F18" s="64">
        <v>4000</v>
      </c>
      <c r="G18" s="64">
        <v>0</v>
      </c>
      <c r="H18" s="64">
        <v>0</v>
      </c>
      <c r="I18" s="64">
        <v>0</v>
      </c>
      <c r="J18" s="64">
        <v>0</v>
      </c>
      <c r="K18" s="62"/>
    </row>
    <row r="19" spans="2:11" s="6" customFormat="1" ht="15">
      <c r="B19" s="63">
        <v>41295</v>
      </c>
      <c r="C19" s="62" t="s">
        <v>243</v>
      </c>
      <c r="D19" s="62" t="s">
        <v>54</v>
      </c>
      <c r="E19" s="62" t="s">
        <v>119</v>
      </c>
      <c r="F19" s="64">
        <v>0</v>
      </c>
      <c r="G19" s="64">
        <v>10000</v>
      </c>
      <c r="H19" s="64">
        <v>0</v>
      </c>
      <c r="I19" s="64">
        <v>0</v>
      </c>
      <c r="J19" s="64">
        <v>0</v>
      </c>
      <c r="K19" s="62"/>
    </row>
    <row r="20" spans="2:11" s="6" customFormat="1" ht="30">
      <c r="B20" s="63">
        <v>41297</v>
      </c>
      <c r="C20" s="62" t="s">
        <v>468</v>
      </c>
      <c r="D20" s="62" t="s">
        <v>54</v>
      </c>
      <c r="E20" s="62" t="s">
        <v>119</v>
      </c>
      <c r="F20" s="64">
        <v>200</v>
      </c>
      <c r="G20" s="64">
        <v>0</v>
      </c>
      <c r="H20" s="64">
        <v>0</v>
      </c>
      <c r="I20" s="64">
        <v>0</v>
      </c>
      <c r="J20" s="64">
        <v>0</v>
      </c>
      <c r="K20" s="62"/>
    </row>
    <row r="21" spans="2:11" s="6" customFormat="1" ht="30">
      <c r="B21" s="63">
        <v>41297</v>
      </c>
      <c r="C21" s="62" t="s">
        <v>287</v>
      </c>
      <c r="D21" s="62" t="s">
        <v>54</v>
      </c>
      <c r="E21" s="62" t="s">
        <v>119</v>
      </c>
      <c r="F21" s="64">
        <v>150</v>
      </c>
      <c r="G21" s="64">
        <v>0</v>
      </c>
      <c r="H21" s="64">
        <v>0</v>
      </c>
      <c r="I21" s="64">
        <v>0</v>
      </c>
      <c r="J21" s="64">
        <v>0</v>
      </c>
      <c r="K21" s="62"/>
    </row>
    <row r="22" spans="2:11" s="6" customFormat="1" ht="15">
      <c r="B22" s="63">
        <v>41297</v>
      </c>
      <c r="C22" s="62" t="s">
        <v>244</v>
      </c>
      <c r="D22" s="62" t="s">
        <v>54</v>
      </c>
      <c r="E22" s="62" t="s">
        <v>119</v>
      </c>
      <c r="F22" s="64">
        <v>0</v>
      </c>
      <c r="G22" s="64">
        <v>2000</v>
      </c>
      <c r="H22" s="64">
        <v>0</v>
      </c>
      <c r="I22" s="64">
        <v>0</v>
      </c>
      <c r="J22" s="64">
        <v>0</v>
      </c>
      <c r="K22" s="62"/>
    </row>
    <row r="23" spans="2:11" s="6" customFormat="1" ht="15">
      <c r="B23" s="63">
        <v>41299</v>
      </c>
      <c r="C23" s="62" t="s">
        <v>245</v>
      </c>
      <c r="D23" s="62" t="s">
        <v>54</v>
      </c>
      <c r="E23" s="62" t="s">
        <v>119</v>
      </c>
      <c r="F23" s="64">
        <v>0</v>
      </c>
      <c r="G23" s="64">
        <v>10000</v>
      </c>
      <c r="H23" s="64">
        <v>0</v>
      </c>
      <c r="I23" s="64">
        <v>0</v>
      </c>
      <c r="J23" s="64">
        <v>0</v>
      </c>
      <c r="K23" s="62"/>
    </row>
    <row r="24" spans="2:11" s="6" customFormat="1" ht="30">
      <c r="B24" s="63">
        <v>41301</v>
      </c>
      <c r="C24" s="62" t="s">
        <v>237</v>
      </c>
      <c r="D24" s="62" t="s">
        <v>54</v>
      </c>
      <c r="E24" s="62" t="s">
        <v>119</v>
      </c>
      <c r="F24" s="64">
        <v>0</v>
      </c>
      <c r="G24" s="64">
        <v>0</v>
      </c>
      <c r="H24" s="64">
        <v>0</v>
      </c>
      <c r="I24" s="64">
        <v>390</v>
      </c>
      <c r="J24" s="64">
        <v>0</v>
      </c>
      <c r="K24" s="62"/>
    </row>
    <row r="25" spans="2:11" s="6" customFormat="1" ht="30">
      <c r="B25" s="63">
        <v>41303</v>
      </c>
      <c r="C25" s="62" t="s">
        <v>190</v>
      </c>
      <c r="D25" s="62" t="s">
        <v>55</v>
      </c>
      <c r="E25" s="62" t="s">
        <v>96</v>
      </c>
      <c r="F25" s="64">
        <v>0</v>
      </c>
      <c r="G25" s="64">
        <v>0</v>
      </c>
      <c r="H25" s="64">
        <v>0</v>
      </c>
      <c r="I25" s="64">
        <v>0</v>
      </c>
      <c r="J25" s="64">
        <v>480</v>
      </c>
      <c r="K25" s="62"/>
    </row>
    <row r="26" spans="2:11" s="6" customFormat="1" ht="30">
      <c r="B26" s="63">
        <v>41305</v>
      </c>
      <c r="C26" s="62" t="s">
        <v>247</v>
      </c>
      <c r="D26" s="62" t="s">
        <v>84</v>
      </c>
      <c r="E26" s="62" t="s">
        <v>44</v>
      </c>
      <c r="F26" s="64">
        <v>0</v>
      </c>
      <c r="G26" s="64">
        <v>582.2</v>
      </c>
      <c r="H26" s="64">
        <v>0</v>
      </c>
      <c r="I26" s="64">
        <v>0</v>
      </c>
      <c r="J26" s="64">
        <v>0</v>
      </c>
      <c r="K26" s="62"/>
    </row>
    <row r="27" spans="2:11" s="6" customFormat="1" ht="67.5" customHeight="1">
      <c r="B27" s="63">
        <v>41306</v>
      </c>
      <c r="C27" s="62" t="s">
        <v>404</v>
      </c>
      <c r="D27" s="62" t="s">
        <v>54</v>
      </c>
      <c r="E27" s="62" t="s">
        <v>119</v>
      </c>
      <c r="F27" s="64">
        <v>0</v>
      </c>
      <c r="G27" s="64">
        <v>0</v>
      </c>
      <c r="H27" s="64">
        <v>1010</v>
      </c>
      <c r="I27" s="64">
        <v>0</v>
      </c>
      <c r="J27" s="64">
        <v>0</v>
      </c>
      <c r="K27" s="62"/>
    </row>
    <row r="28" spans="2:11" s="6" customFormat="1" ht="30">
      <c r="B28" s="63">
        <v>41308</v>
      </c>
      <c r="C28" s="62" t="s">
        <v>288</v>
      </c>
      <c r="D28" s="62" t="s">
        <v>54</v>
      </c>
      <c r="E28" s="62" t="s">
        <v>119</v>
      </c>
      <c r="F28" s="64">
        <v>188.6</v>
      </c>
      <c r="G28" s="64">
        <v>0</v>
      </c>
      <c r="H28" s="64">
        <v>0</v>
      </c>
      <c r="I28" s="64">
        <v>0</v>
      </c>
      <c r="J28" s="64">
        <v>0</v>
      </c>
      <c r="K28" s="62"/>
    </row>
    <row r="29" spans="2:11" s="6" customFormat="1" ht="30">
      <c r="B29" s="63">
        <v>41309</v>
      </c>
      <c r="C29" s="62" t="s">
        <v>277</v>
      </c>
      <c r="D29" s="62" t="s">
        <v>54</v>
      </c>
      <c r="E29" s="62" t="s">
        <v>119</v>
      </c>
      <c r="F29" s="64">
        <v>0</v>
      </c>
      <c r="G29" s="64">
        <v>0</v>
      </c>
      <c r="H29" s="64">
        <v>50</v>
      </c>
      <c r="I29" s="64">
        <v>0</v>
      </c>
      <c r="J29" s="64">
        <v>0</v>
      </c>
      <c r="K29" s="62"/>
    </row>
    <row r="30" spans="2:11" s="6" customFormat="1" ht="90">
      <c r="B30" s="63">
        <v>41310</v>
      </c>
      <c r="C30" s="62" t="s">
        <v>183</v>
      </c>
      <c r="D30" s="62" t="s">
        <v>54</v>
      </c>
      <c r="E30" s="62" t="s">
        <v>119</v>
      </c>
      <c r="F30" s="64">
        <v>0</v>
      </c>
      <c r="G30" s="64">
        <v>0</v>
      </c>
      <c r="H30" s="64">
        <v>3630</v>
      </c>
      <c r="I30" s="64">
        <v>0</v>
      </c>
      <c r="J30" s="64">
        <v>0</v>
      </c>
      <c r="K30" s="62"/>
    </row>
    <row r="31" spans="2:11" s="6" customFormat="1" ht="30">
      <c r="B31" s="63">
        <v>41310</v>
      </c>
      <c r="C31" s="62" t="s">
        <v>246</v>
      </c>
      <c r="D31" s="62" t="s">
        <v>54</v>
      </c>
      <c r="E31" s="62" t="s">
        <v>119</v>
      </c>
      <c r="F31" s="64">
        <v>0</v>
      </c>
      <c r="G31" s="64">
        <v>1000</v>
      </c>
      <c r="H31" s="64">
        <v>0</v>
      </c>
      <c r="I31" s="64">
        <v>0</v>
      </c>
      <c r="J31" s="64">
        <v>0</v>
      </c>
      <c r="K31" s="62"/>
    </row>
    <row r="32" spans="2:11" s="6" customFormat="1" ht="15">
      <c r="B32" s="63">
        <v>41311</v>
      </c>
      <c r="C32" s="62" t="s">
        <v>236</v>
      </c>
      <c r="D32" s="62" t="s">
        <v>54</v>
      </c>
      <c r="E32" s="62" t="s">
        <v>119</v>
      </c>
      <c r="F32" s="64">
        <v>0</v>
      </c>
      <c r="G32" s="64">
        <v>0</v>
      </c>
      <c r="H32" s="64">
        <v>0</v>
      </c>
      <c r="I32" s="64">
        <v>1000</v>
      </c>
      <c r="J32" s="64">
        <v>0</v>
      </c>
      <c r="K32" s="62"/>
    </row>
    <row r="33" spans="2:11" s="6" customFormat="1" ht="15">
      <c r="B33" s="63">
        <v>41313</v>
      </c>
      <c r="C33" s="62" t="s">
        <v>289</v>
      </c>
      <c r="D33" s="62" t="s">
        <v>54</v>
      </c>
      <c r="E33" s="62" t="s">
        <v>119</v>
      </c>
      <c r="F33" s="64">
        <v>10000</v>
      </c>
      <c r="G33" s="64">
        <v>0</v>
      </c>
      <c r="H33" s="64">
        <v>0</v>
      </c>
      <c r="I33" s="64">
        <v>0</v>
      </c>
      <c r="J33" s="64">
        <v>0</v>
      </c>
      <c r="K33" s="62"/>
    </row>
    <row r="34" spans="2:11" s="6" customFormat="1" ht="60">
      <c r="B34" s="63">
        <v>41313</v>
      </c>
      <c r="C34" s="62" t="s">
        <v>248</v>
      </c>
      <c r="D34" s="62" t="s">
        <v>149</v>
      </c>
      <c r="E34" s="62" t="s">
        <v>233</v>
      </c>
      <c r="F34" s="64">
        <v>0</v>
      </c>
      <c r="G34" s="64">
        <v>137263</v>
      </c>
      <c r="H34" s="64">
        <v>0</v>
      </c>
      <c r="I34" s="64">
        <v>0</v>
      </c>
      <c r="J34" s="64">
        <v>0</v>
      </c>
      <c r="K34" s="62"/>
    </row>
    <row r="35" spans="2:11" s="6" customFormat="1" ht="30">
      <c r="B35" s="63">
        <v>41315</v>
      </c>
      <c r="C35" s="62" t="s">
        <v>237</v>
      </c>
      <c r="D35" s="62" t="s">
        <v>54</v>
      </c>
      <c r="E35" s="62" t="s">
        <v>119</v>
      </c>
      <c r="F35" s="64">
        <v>0</v>
      </c>
      <c r="G35" s="64">
        <v>0</v>
      </c>
      <c r="H35" s="64">
        <v>0</v>
      </c>
      <c r="I35" s="64">
        <v>90</v>
      </c>
      <c r="J35" s="64">
        <v>0</v>
      </c>
      <c r="K35" s="62"/>
    </row>
    <row r="36" spans="2:11" s="6" customFormat="1" ht="30">
      <c r="B36" s="63">
        <v>41317</v>
      </c>
      <c r="C36" s="62" t="s">
        <v>238</v>
      </c>
      <c r="D36" s="62" t="s">
        <v>54</v>
      </c>
      <c r="E36" s="62" t="s">
        <v>119</v>
      </c>
      <c r="F36" s="64">
        <v>0</v>
      </c>
      <c r="G36" s="64">
        <v>0</v>
      </c>
      <c r="H36" s="64">
        <v>0</v>
      </c>
      <c r="I36" s="64">
        <v>995</v>
      </c>
      <c r="J36" s="64">
        <v>0</v>
      </c>
      <c r="K36" s="62"/>
    </row>
    <row r="37" spans="2:11" s="6" customFormat="1" ht="75">
      <c r="B37" s="63">
        <v>41317</v>
      </c>
      <c r="C37" s="62" t="s">
        <v>465</v>
      </c>
      <c r="D37" s="62" t="s">
        <v>54</v>
      </c>
      <c r="E37" s="62" t="s">
        <v>119</v>
      </c>
      <c r="F37" s="64">
        <v>2828</v>
      </c>
      <c r="G37" s="64">
        <v>0</v>
      </c>
      <c r="H37" s="64">
        <v>0</v>
      </c>
      <c r="I37" s="64">
        <v>0</v>
      </c>
      <c r="J37" s="64">
        <v>0</v>
      </c>
      <c r="K37" s="62"/>
    </row>
    <row r="38" spans="2:11" s="6" customFormat="1" ht="90">
      <c r="B38" s="63">
        <v>41317</v>
      </c>
      <c r="C38" s="62" t="s">
        <v>466</v>
      </c>
      <c r="D38" s="62" t="s">
        <v>54</v>
      </c>
      <c r="E38" s="62" t="s">
        <v>119</v>
      </c>
      <c r="F38" s="64">
        <v>7121.13</v>
      </c>
      <c r="G38" s="64">
        <v>0</v>
      </c>
      <c r="H38" s="64">
        <v>0</v>
      </c>
      <c r="I38" s="64">
        <v>0</v>
      </c>
      <c r="J38" s="64">
        <v>0</v>
      </c>
      <c r="K38" s="62"/>
    </row>
    <row r="39" spans="2:11" s="6" customFormat="1" ht="30">
      <c r="B39" s="63">
        <v>41318</v>
      </c>
      <c r="C39" s="62" t="s">
        <v>578</v>
      </c>
      <c r="D39" s="62" t="s">
        <v>54</v>
      </c>
      <c r="E39" s="62" t="s">
        <v>119</v>
      </c>
      <c r="F39" s="64">
        <v>600</v>
      </c>
      <c r="G39" s="64"/>
      <c r="H39" s="64"/>
      <c r="I39" s="64"/>
      <c r="J39" s="64"/>
      <c r="K39" s="62"/>
    </row>
    <row r="40" spans="2:11" s="6" customFormat="1" ht="30">
      <c r="B40" s="63">
        <v>41318</v>
      </c>
      <c r="C40" s="62" t="s">
        <v>579</v>
      </c>
      <c r="D40" s="62" t="s">
        <v>54</v>
      </c>
      <c r="E40" s="62" t="s">
        <v>119</v>
      </c>
      <c r="F40" s="64">
        <v>300</v>
      </c>
      <c r="G40" s="64"/>
      <c r="H40" s="64"/>
      <c r="I40" s="64"/>
      <c r="J40" s="64"/>
      <c r="K40" s="62"/>
    </row>
    <row r="41" spans="2:11" s="6" customFormat="1" ht="30">
      <c r="B41" s="63">
        <v>41318</v>
      </c>
      <c r="C41" s="62" t="s">
        <v>790</v>
      </c>
      <c r="D41" s="62" t="s">
        <v>58</v>
      </c>
      <c r="E41" s="62" t="s">
        <v>109</v>
      </c>
      <c r="F41" s="64">
        <v>0</v>
      </c>
      <c r="G41" s="64">
        <v>0</v>
      </c>
      <c r="H41" s="64">
        <v>300</v>
      </c>
      <c r="I41" s="64">
        <v>0</v>
      </c>
      <c r="J41" s="64">
        <v>0</v>
      </c>
      <c r="K41" s="62" t="s">
        <v>791</v>
      </c>
    </row>
    <row r="42" spans="2:11" s="6" customFormat="1" ht="30">
      <c r="B42" s="63">
        <v>41319</v>
      </c>
      <c r="C42" s="62" t="s">
        <v>580</v>
      </c>
      <c r="D42" s="62" t="s">
        <v>54</v>
      </c>
      <c r="E42" s="62" t="s">
        <v>119</v>
      </c>
      <c r="F42" s="64">
        <v>70</v>
      </c>
      <c r="G42" s="64">
        <v>0</v>
      </c>
      <c r="H42" s="64">
        <v>0</v>
      </c>
      <c r="I42" s="64">
        <v>0</v>
      </c>
      <c r="J42" s="64">
        <v>0</v>
      </c>
      <c r="K42" s="62"/>
    </row>
    <row r="43" spans="2:11" s="6" customFormat="1" ht="30">
      <c r="B43" s="63">
        <v>41320</v>
      </c>
      <c r="C43" s="94" t="s">
        <v>577</v>
      </c>
      <c r="D43" s="94" t="s">
        <v>54</v>
      </c>
      <c r="E43" s="94" t="s">
        <v>119</v>
      </c>
      <c r="F43" s="64">
        <v>300</v>
      </c>
      <c r="G43" s="64"/>
      <c r="H43" s="64"/>
      <c r="I43" s="64"/>
      <c r="J43" s="64"/>
      <c r="K43" s="62"/>
    </row>
    <row r="44" spans="2:11" s="6" customFormat="1" ht="150">
      <c r="B44" s="90">
        <v>41320</v>
      </c>
      <c r="C44" s="85" t="s">
        <v>582</v>
      </c>
      <c r="D44" s="85" t="s">
        <v>66</v>
      </c>
      <c r="E44" s="86" t="s">
        <v>26</v>
      </c>
      <c r="F44" s="87"/>
      <c r="G44" s="87"/>
      <c r="H44" s="87">
        <v>11345</v>
      </c>
      <c r="I44" s="87"/>
      <c r="J44" s="87"/>
      <c r="K44" s="91"/>
    </row>
    <row r="45" spans="2:11" s="6" customFormat="1" ht="45">
      <c r="B45" s="63">
        <v>41323</v>
      </c>
      <c r="C45" s="62" t="s">
        <v>249</v>
      </c>
      <c r="D45" s="62" t="s">
        <v>54</v>
      </c>
      <c r="E45" s="62" t="s">
        <v>119</v>
      </c>
      <c r="F45" s="64">
        <v>0</v>
      </c>
      <c r="G45" s="64">
        <v>50000</v>
      </c>
      <c r="H45" s="64">
        <v>0</v>
      </c>
      <c r="I45" s="64">
        <v>0</v>
      </c>
      <c r="J45" s="64">
        <v>0</v>
      </c>
      <c r="K45" s="62"/>
    </row>
    <row r="46" spans="2:11" s="6" customFormat="1" ht="30">
      <c r="B46" s="63">
        <v>41324</v>
      </c>
      <c r="C46" s="62" t="s">
        <v>238</v>
      </c>
      <c r="D46" s="62" t="s">
        <v>54</v>
      </c>
      <c r="E46" s="62" t="s">
        <v>119</v>
      </c>
      <c r="F46" s="64">
        <v>0</v>
      </c>
      <c r="G46" s="64">
        <v>0</v>
      </c>
      <c r="H46" s="64">
        <v>0</v>
      </c>
      <c r="I46" s="64">
        <v>1000</v>
      </c>
      <c r="J46" s="64">
        <v>0</v>
      </c>
      <c r="K46" s="62"/>
    </row>
    <row r="47" spans="2:11" s="6" customFormat="1" ht="45">
      <c r="B47" s="63">
        <v>41324</v>
      </c>
      <c r="C47" s="62" t="s">
        <v>254</v>
      </c>
      <c r="D47" s="62" t="s">
        <v>54</v>
      </c>
      <c r="E47" s="62" t="s">
        <v>119</v>
      </c>
      <c r="F47" s="64">
        <v>0</v>
      </c>
      <c r="G47" s="64">
        <v>300</v>
      </c>
      <c r="H47" s="64">
        <v>0</v>
      </c>
      <c r="I47" s="64">
        <v>0</v>
      </c>
      <c r="J47" s="64">
        <v>0</v>
      </c>
      <c r="K47" s="62"/>
    </row>
    <row r="48" spans="2:11" s="6" customFormat="1" ht="15">
      <c r="B48" s="63">
        <v>41330</v>
      </c>
      <c r="C48" s="62" t="s">
        <v>239</v>
      </c>
      <c r="D48" s="62" t="s">
        <v>54</v>
      </c>
      <c r="E48" s="62" t="s">
        <v>119</v>
      </c>
      <c r="F48" s="64">
        <v>0</v>
      </c>
      <c r="G48" s="64">
        <v>0</v>
      </c>
      <c r="H48" s="64">
        <v>0</v>
      </c>
      <c r="I48" s="64">
        <v>1000</v>
      </c>
      <c r="J48" s="64">
        <v>0</v>
      </c>
      <c r="K48" s="62"/>
    </row>
    <row r="49" spans="2:11" s="6" customFormat="1" ht="60">
      <c r="B49" s="63">
        <v>41332</v>
      </c>
      <c r="C49" s="62" t="s">
        <v>278</v>
      </c>
      <c r="D49" s="62" t="s">
        <v>75</v>
      </c>
      <c r="E49" s="62" t="s">
        <v>140</v>
      </c>
      <c r="F49" s="64">
        <v>0</v>
      </c>
      <c r="G49" s="64">
        <v>100000</v>
      </c>
      <c r="H49" s="64">
        <v>0</v>
      </c>
      <c r="I49" s="64">
        <v>0</v>
      </c>
      <c r="J49" s="64">
        <v>0</v>
      </c>
      <c r="K49" s="62"/>
    </row>
    <row r="50" spans="2:11" s="6" customFormat="1" ht="15">
      <c r="B50" s="63">
        <v>41333</v>
      </c>
      <c r="C50" s="62" t="s">
        <v>290</v>
      </c>
      <c r="D50" s="62" t="s">
        <v>54</v>
      </c>
      <c r="E50" s="62" t="s">
        <v>119</v>
      </c>
      <c r="F50" s="64">
        <v>0</v>
      </c>
      <c r="G50" s="64">
        <v>0</v>
      </c>
      <c r="H50" s="64">
        <v>0</v>
      </c>
      <c r="I50" s="64">
        <v>100</v>
      </c>
      <c r="J50" s="64"/>
      <c r="K50" s="62"/>
    </row>
    <row r="51" spans="2:11" s="6" customFormat="1" ht="30">
      <c r="B51" s="63">
        <v>41333</v>
      </c>
      <c r="C51" s="62" t="s">
        <v>279</v>
      </c>
      <c r="D51" s="62" t="s">
        <v>84</v>
      </c>
      <c r="E51" s="62" t="s">
        <v>44</v>
      </c>
      <c r="F51" s="64">
        <v>0</v>
      </c>
      <c r="G51" s="64">
        <v>144.07</v>
      </c>
      <c r="H51" s="64">
        <v>0</v>
      </c>
      <c r="I51" s="64">
        <v>0</v>
      </c>
      <c r="J51" s="64">
        <v>0</v>
      </c>
      <c r="K51" s="62"/>
    </row>
    <row r="52" spans="2:11" s="6" customFormat="1" ht="30">
      <c r="B52" s="63">
        <v>41334</v>
      </c>
      <c r="C52" s="62" t="s">
        <v>792</v>
      </c>
      <c r="D52" s="62" t="s">
        <v>54</v>
      </c>
      <c r="E52" s="62" t="s">
        <v>119</v>
      </c>
      <c r="F52" s="64">
        <v>0</v>
      </c>
      <c r="G52" s="64">
        <v>0</v>
      </c>
      <c r="H52" s="64">
        <v>1000</v>
      </c>
      <c r="I52" s="64">
        <v>0</v>
      </c>
      <c r="J52" s="64">
        <v>0</v>
      </c>
      <c r="K52" s="62" t="s">
        <v>793</v>
      </c>
    </row>
    <row r="53" spans="2:11" s="6" customFormat="1" ht="30">
      <c r="B53" s="63">
        <v>41335</v>
      </c>
      <c r="C53" s="94" t="s">
        <v>583</v>
      </c>
      <c r="D53" s="94" t="s">
        <v>54</v>
      </c>
      <c r="E53" s="94" t="s">
        <v>119</v>
      </c>
      <c r="F53" s="64">
        <v>1000</v>
      </c>
      <c r="G53" s="64"/>
      <c r="H53" s="64"/>
      <c r="I53" s="64"/>
      <c r="J53" s="64"/>
      <c r="K53" s="62"/>
    </row>
    <row r="54" spans="2:11" s="6" customFormat="1" ht="15">
      <c r="B54" s="63">
        <v>41335</v>
      </c>
      <c r="C54" s="62" t="s">
        <v>598</v>
      </c>
      <c r="D54" s="62" t="s">
        <v>54</v>
      </c>
      <c r="E54" s="62" t="s">
        <v>119</v>
      </c>
      <c r="F54" s="64"/>
      <c r="G54" s="64"/>
      <c r="H54" s="64"/>
      <c r="I54" s="64">
        <v>200</v>
      </c>
      <c r="J54" s="64"/>
      <c r="K54" s="62"/>
    </row>
    <row r="55" spans="2:11" s="6" customFormat="1" ht="30">
      <c r="B55" s="63">
        <v>41337</v>
      </c>
      <c r="C55" s="94" t="s">
        <v>584</v>
      </c>
      <c r="D55" s="94" t="s">
        <v>54</v>
      </c>
      <c r="E55" s="94" t="s">
        <v>119</v>
      </c>
      <c r="F55" s="64">
        <v>400</v>
      </c>
      <c r="G55" s="64"/>
      <c r="H55" s="64"/>
      <c r="I55" s="64"/>
      <c r="J55" s="64"/>
      <c r="K55" s="62"/>
    </row>
    <row r="56" spans="2:11" s="6" customFormat="1" ht="90">
      <c r="B56" s="63">
        <v>41338</v>
      </c>
      <c r="C56" s="62" t="s">
        <v>567</v>
      </c>
      <c r="D56" s="62" t="s">
        <v>54</v>
      </c>
      <c r="E56" s="62" t="s">
        <v>119</v>
      </c>
      <c r="F56" s="64"/>
      <c r="G56" s="64"/>
      <c r="H56" s="64">
        <v>3010</v>
      </c>
      <c r="I56" s="64"/>
      <c r="J56" s="64"/>
      <c r="K56" s="62"/>
    </row>
    <row r="57" spans="2:11" s="6" customFormat="1" ht="15">
      <c r="B57" s="63">
        <v>41340</v>
      </c>
      <c r="C57" s="62" t="s">
        <v>599</v>
      </c>
      <c r="D57" s="62" t="s">
        <v>54</v>
      </c>
      <c r="E57" s="62" t="s">
        <v>119</v>
      </c>
      <c r="F57" s="64"/>
      <c r="G57" s="64"/>
      <c r="H57" s="64"/>
      <c r="I57" s="64">
        <v>500</v>
      </c>
      <c r="J57" s="64"/>
      <c r="K57" s="62"/>
    </row>
    <row r="58" spans="2:11" s="6" customFormat="1" ht="15">
      <c r="B58" s="63">
        <v>41342</v>
      </c>
      <c r="C58" s="62" t="s">
        <v>600</v>
      </c>
      <c r="D58" s="62" t="s">
        <v>54</v>
      </c>
      <c r="E58" s="62" t="s">
        <v>119</v>
      </c>
      <c r="F58" s="64"/>
      <c r="G58" s="64"/>
      <c r="H58" s="64"/>
      <c r="I58" s="64">
        <v>0.05</v>
      </c>
      <c r="J58" s="64"/>
      <c r="K58" s="62"/>
    </row>
    <row r="59" spans="2:11" s="6" customFormat="1" ht="30">
      <c r="B59" s="63">
        <v>41345</v>
      </c>
      <c r="C59" s="94" t="s">
        <v>586</v>
      </c>
      <c r="D59" s="94" t="s">
        <v>54</v>
      </c>
      <c r="E59" s="94" t="s">
        <v>119</v>
      </c>
      <c r="F59" s="64">
        <v>660</v>
      </c>
      <c r="G59" s="64"/>
      <c r="H59" s="64"/>
      <c r="I59" s="64"/>
      <c r="J59" s="64"/>
      <c r="K59" s="62"/>
    </row>
    <row r="60" spans="2:11" s="6" customFormat="1" ht="30">
      <c r="B60" s="63">
        <v>41345</v>
      </c>
      <c r="C60" s="94" t="s">
        <v>587</v>
      </c>
      <c r="D60" s="94" t="s">
        <v>54</v>
      </c>
      <c r="E60" s="94" t="s">
        <v>119</v>
      </c>
      <c r="F60" s="64">
        <v>100</v>
      </c>
      <c r="G60" s="64"/>
      <c r="H60" s="64"/>
      <c r="I60" s="64"/>
      <c r="J60" s="64"/>
      <c r="K60" s="62"/>
    </row>
    <row r="61" spans="2:11" s="6" customFormat="1" ht="30">
      <c r="B61" s="63">
        <v>41345</v>
      </c>
      <c r="C61" s="62" t="s">
        <v>190</v>
      </c>
      <c r="D61" s="62" t="s">
        <v>55</v>
      </c>
      <c r="E61" s="62" t="s">
        <v>96</v>
      </c>
      <c r="F61" s="64"/>
      <c r="G61" s="64"/>
      <c r="H61" s="64"/>
      <c r="I61" s="64"/>
      <c r="J61" s="64">
        <v>480</v>
      </c>
      <c r="K61" s="62"/>
    </row>
    <row r="62" spans="2:11" s="6" customFormat="1" ht="15">
      <c r="B62" s="63">
        <v>41346</v>
      </c>
      <c r="C62" s="62" t="s">
        <v>599</v>
      </c>
      <c r="D62" s="62" t="s">
        <v>54</v>
      </c>
      <c r="E62" s="62" t="s">
        <v>119</v>
      </c>
      <c r="F62" s="64"/>
      <c r="G62" s="64"/>
      <c r="H62" s="64"/>
      <c r="I62" s="64">
        <v>1000</v>
      </c>
      <c r="J62" s="64"/>
      <c r="K62" s="62"/>
    </row>
    <row r="63" spans="2:11" s="6" customFormat="1" ht="30">
      <c r="B63" s="63">
        <v>41347</v>
      </c>
      <c r="C63" s="94" t="s">
        <v>585</v>
      </c>
      <c r="D63" s="94" t="s">
        <v>54</v>
      </c>
      <c r="E63" s="94" t="s">
        <v>119</v>
      </c>
      <c r="F63" s="64">
        <v>5000</v>
      </c>
      <c r="G63" s="64"/>
      <c r="H63" s="64"/>
      <c r="I63" s="64"/>
      <c r="J63" s="64"/>
      <c r="K63" s="62"/>
    </row>
    <row r="64" spans="2:11" s="6" customFormat="1" ht="15">
      <c r="B64" s="63">
        <v>41347</v>
      </c>
      <c r="C64" s="62" t="s">
        <v>481</v>
      </c>
      <c r="D64" s="62" t="s">
        <v>152</v>
      </c>
      <c r="E64" s="62" t="s">
        <v>461</v>
      </c>
      <c r="F64" s="64">
        <v>0</v>
      </c>
      <c r="G64" s="64">
        <v>5000</v>
      </c>
      <c r="H64" s="64">
        <v>0</v>
      </c>
      <c r="I64" s="64">
        <v>0</v>
      </c>
      <c r="J64" s="64">
        <v>0</v>
      </c>
      <c r="K64" s="62"/>
    </row>
    <row r="65" spans="2:11" s="6" customFormat="1" ht="30">
      <c r="B65" s="63">
        <v>41349</v>
      </c>
      <c r="C65" s="62" t="s">
        <v>463</v>
      </c>
      <c r="D65" s="62" t="s">
        <v>152</v>
      </c>
      <c r="E65" s="62" t="s">
        <v>461</v>
      </c>
      <c r="F65" s="64">
        <v>0</v>
      </c>
      <c r="G65" s="64">
        <v>0</v>
      </c>
      <c r="H65" s="64">
        <v>1000</v>
      </c>
      <c r="I65" s="64">
        <v>0</v>
      </c>
      <c r="J65" s="64">
        <v>0</v>
      </c>
      <c r="K65" s="62"/>
    </row>
    <row r="66" spans="2:11" s="6" customFormat="1" ht="45">
      <c r="B66" s="63">
        <v>41349</v>
      </c>
      <c r="C66" s="62" t="s">
        <v>464</v>
      </c>
      <c r="D66" s="62" t="s">
        <v>61</v>
      </c>
      <c r="E66" s="62" t="s">
        <v>142</v>
      </c>
      <c r="F66" s="64">
        <v>0</v>
      </c>
      <c r="G66" s="64">
        <v>0</v>
      </c>
      <c r="H66" s="64">
        <v>3000</v>
      </c>
      <c r="I66" s="64">
        <v>0</v>
      </c>
      <c r="J66" s="64">
        <v>0</v>
      </c>
      <c r="K66" s="62"/>
    </row>
    <row r="67" spans="2:11" s="6" customFormat="1" ht="15">
      <c r="B67" s="63">
        <v>41351</v>
      </c>
      <c r="C67" s="62" t="s">
        <v>482</v>
      </c>
      <c r="D67" s="62" t="s">
        <v>54</v>
      </c>
      <c r="E67" s="62" t="s">
        <v>119</v>
      </c>
      <c r="F67" s="64">
        <v>0</v>
      </c>
      <c r="G67" s="64">
        <v>10000</v>
      </c>
      <c r="H67" s="64">
        <v>0</v>
      </c>
      <c r="I67" s="64">
        <v>0</v>
      </c>
      <c r="J67" s="64">
        <v>0</v>
      </c>
      <c r="K67" s="62"/>
    </row>
    <row r="68" spans="2:11" s="6" customFormat="1" ht="15">
      <c r="B68" s="63">
        <v>41351</v>
      </c>
      <c r="C68" s="62" t="s">
        <v>290</v>
      </c>
      <c r="D68" s="62" t="s">
        <v>152</v>
      </c>
      <c r="E68" s="62" t="s">
        <v>461</v>
      </c>
      <c r="F68" s="64">
        <v>0</v>
      </c>
      <c r="G68" s="64">
        <v>400</v>
      </c>
      <c r="H68" s="64">
        <v>0</v>
      </c>
      <c r="I68" s="64">
        <v>0</v>
      </c>
      <c r="J68" s="64">
        <v>0</v>
      </c>
      <c r="K68" s="62"/>
    </row>
    <row r="69" spans="2:11" s="6" customFormat="1" ht="30">
      <c r="B69" s="63">
        <v>41351</v>
      </c>
      <c r="C69" s="94" t="s">
        <v>590</v>
      </c>
      <c r="D69" s="94" t="s">
        <v>152</v>
      </c>
      <c r="E69" s="94" t="s">
        <v>461</v>
      </c>
      <c r="F69" s="64">
        <v>1800</v>
      </c>
      <c r="G69" s="64"/>
      <c r="H69" s="64"/>
      <c r="I69" s="64"/>
      <c r="J69" s="64"/>
      <c r="K69" s="62"/>
    </row>
    <row r="70" spans="2:11" s="6" customFormat="1" ht="15">
      <c r="B70" s="63">
        <v>41354</v>
      </c>
      <c r="C70" s="62" t="s">
        <v>483</v>
      </c>
      <c r="D70" s="62" t="s">
        <v>54</v>
      </c>
      <c r="E70" s="62" t="s">
        <v>119</v>
      </c>
      <c r="F70" s="64">
        <v>0</v>
      </c>
      <c r="G70" s="64">
        <v>500</v>
      </c>
      <c r="H70" s="64">
        <v>0</v>
      </c>
      <c r="I70" s="64">
        <v>0</v>
      </c>
      <c r="J70" s="64">
        <v>0</v>
      </c>
      <c r="K70" s="62"/>
    </row>
    <row r="71" spans="2:11" s="6" customFormat="1" ht="30">
      <c r="B71" s="63">
        <v>41354</v>
      </c>
      <c r="C71" s="62" t="s">
        <v>484</v>
      </c>
      <c r="D71" s="62" t="s">
        <v>152</v>
      </c>
      <c r="E71" s="62" t="s">
        <v>461</v>
      </c>
      <c r="F71" s="64">
        <v>0</v>
      </c>
      <c r="G71" s="64">
        <v>1000</v>
      </c>
      <c r="H71" s="64">
        <v>0</v>
      </c>
      <c r="I71" s="64">
        <v>0</v>
      </c>
      <c r="J71" s="64">
        <v>0</v>
      </c>
      <c r="K71" s="62"/>
    </row>
    <row r="72" spans="2:11" s="6" customFormat="1" ht="30">
      <c r="B72" s="63">
        <v>41354</v>
      </c>
      <c r="C72" s="94" t="s">
        <v>591</v>
      </c>
      <c r="D72" s="94" t="s">
        <v>152</v>
      </c>
      <c r="E72" s="94" t="s">
        <v>461</v>
      </c>
      <c r="F72" s="64">
        <v>500</v>
      </c>
      <c r="G72" s="64"/>
      <c r="H72" s="64"/>
      <c r="I72" s="64"/>
      <c r="J72" s="64"/>
      <c r="K72" s="62"/>
    </row>
    <row r="73" spans="2:11" s="6" customFormat="1" ht="15">
      <c r="B73" s="63">
        <v>41355</v>
      </c>
      <c r="C73" s="62" t="s">
        <v>601</v>
      </c>
      <c r="D73" s="62" t="s">
        <v>54</v>
      </c>
      <c r="E73" s="62" t="s">
        <v>119</v>
      </c>
      <c r="F73" s="64"/>
      <c r="G73" s="64"/>
      <c r="H73" s="64"/>
      <c r="I73" s="64">
        <v>210</v>
      </c>
      <c r="J73" s="64"/>
      <c r="K73" s="62"/>
    </row>
    <row r="74" spans="2:11" s="6" customFormat="1" ht="30">
      <c r="B74" s="63">
        <v>41355</v>
      </c>
      <c r="C74" s="62" t="s">
        <v>794</v>
      </c>
      <c r="D74" s="62" t="s">
        <v>87</v>
      </c>
      <c r="E74" s="62" t="s">
        <v>28</v>
      </c>
      <c r="F74" s="64">
        <v>0</v>
      </c>
      <c r="G74" s="64">
        <v>0</v>
      </c>
      <c r="H74" s="64">
        <v>2000</v>
      </c>
      <c r="I74" s="64">
        <v>0</v>
      </c>
      <c r="J74" s="64">
        <v>0</v>
      </c>
      <c r="K74" s="62" t="s">
        <v>796</v>
      </c>
    </row>
    <row r="75" spans="2:11" s="6" customFormat="1" ht="15">
      <c r="B75" s="63">
        <v>41356</v>
      </c>
      <c r="C75" s="62" t="s">
        <v>601</v>
      </c>
      <c r="D75" s="62" t="s">
        <v>54</v>
      </c>
      <c r="E75" s="62" t="s">
        <v>119</v>
      </c>
      <c r="F75" s="64"/>
      <c r="G75" s="64"/>
      <c r="H75" s="64"/>
      <c r="I75" s="64">
        <v>90</v>
      </c>
      <c r="J75" s="64"/>
      <c r="K75" s="62"/>
    </row>
    <row r="76" spans="2:11" s="6" customFormat="1" ht="60">
      <c r="B76" s="90">
        <v>41356</v>
      </c>
      <c r="C76" s="91" t="s">
        <v>479</v>
      </c>
      <c r="D76" s="91" t="s">
        <v>149</v>
      </c>
      <c r="E76" s="91" t="s">
        <v>233</v>
      </c>
      <c r="F76" s="92">
        <v>0</v>
      </c>
      <c r="G76" s="92">
        <v>23500</v>
      </c>
      <c r="H76" s="92">
        <v>0</v>
      </c>
      <c r="I76" s="92">
        <v>0</v>
      </c>
      <c r="J76" s="92">
        <v>0</v>
      </c>
      <c r="K76" s="91" t="s">
        <v>480</v>
      </c>
    </row>
    <row r="77" spans="2:11" s="6" customFormat="1" ht="30">
      <c r="B77" s="63">
        <v>41357</v>
      </c>
      <c r="C77" s="62" t="s">
        <v>579</v>
      </c>
      <c r="D77" s="94" t="s">
        <v>152</v>
      </c>
      <c r="E77" s="94" t="s">
        <v>461</v>
      </c>
      <c r="F77" s="64">
        <v>1000</v>
      </c>
      <c r="G77" s="64"/>
      <c r="H77" s="64"/>
      <c r="I77" s="64"/>
      <c r="J77" s="64"/>
      <c r="K77" s="62"/>
    </row>
    <row r="78" spans="2:11" s="6" customFormat="1" ht="15">
      <c r="B78" s="63">
        <v>41358</v>
      </c>
      <c r="C78" s="62" t="s">
        <v>485</v>
      </c>
      <c r="D78" s="62" t="s">
        <v>54</v>
      </c>
      <c r="E78" s="62" t="s">
        <v>119</v>
      </c>
      <c r="F78" s="64">
        <v>0</v>
      </c>
      <c r="G78" s="64">
        <v>500</v>
      </c>
      <c r="H78" s="64">
        <v>0</v>
      </c>
      <c r="I78" s="64">
        <v>0</v>
      </c>
      <c r="J78" s="64">
        <v>0</v>
      </c>
      <c r="K78" s="62"/>
    </row>
    <row r="79" spans="2:11" s="6" customFormat="1" ht="105">
      <c r="B79" s="63">
        <v>41359</v>
      </c>
      <c r="C79" s="94" t="s">
        <v>1607</v>
      </c>
      <c r="D79" s="94" t="s">
        <v>54</v>
      </c>
      <c r="E79" s="94" t="s">
        <v>119</v>
      </c>
      <c r="F79" s="64">
        <v>9720</v>
      </c>
      <c r="G79" s="64"/>
      <c r="H79" s="64"/>
      <c r="I79" s="64"/>
      <c r="J79" s="64"/>
      <c r="K79" s="94"/>
    </row>
    <row r="80" spans="2:11" s="6" customFormat="1" ht="30">
      <c r="B80" s="63">
        <v>41359</v>
      </c>
      <c r="C80" s="62" t="s">
        <v>486</v>
      </c>
      <c r="D80" s="62" t="s">
        <v>152</v>
      </c>
      <c r="E80" s="62" t="s">
        <v>461</v>
      </c>
      <c r="F80" s="64">
        <v>0</v>
      </c>
      <c r="G80" s="64">
        <v>500</v>
      </c>
      <c r="H80" s="64">
        <v>0</v>
      </c>
      <c r="I80" s="64">
        <v>0</v>
      </c>
      <c r="J80" s="64">
        <v>0</v>
      </c>
      <c r="K80" s="62"/>
    </row>
    <row r="81" spans="1:11" s="105" customFormat="1" ht="15">
      <c r="A81" s="6"/>
      <c r="B81" s="63">
        <v>41360</v>
      </c>
      <c r="C81" s="62" t="s">
        <v>601</v>
      </c>
      <c r="D81" s="62" t="s">
        <v>54</v>
      </c>
      <c r="E81" s="62" t="s">
        <v>119</v>
      </c>
      <c r="F81" s="64"/>
      <c r="G81" s="64"/>
      <c r="H81" s="64"/>
      <c r="I81" s="64">
        <v>450</v>
      </c>
      <c r="J81" s="64"/>
      <c r="K81" s="62"/>
    </row>
    <row r="82" spans="2:11" s="6" customFormat="1" ht="30">
      <c r="B82" s="63">
        <v>41364</v>
      </c>
      <c r="C82" s="62" t="s">
        <v>487</v>
      </c>
      <c r="D82" s="62" t="s">
        <v>84</v>
      </c>
      <c r="E82" s="62" t="s">
        <v>44</v>
      </c>
      <c r="F82" s="64">
        <v>0</v>
      </c>
      <c r="G82" s="64">
        <v>2923.14</v>
      </c>
      <c r="H82" s="64">
        <v>0</v>
      </c>
      <c r="I82" s="64">
        <v>0</v>
      </c>
      <c r="J82" s="64">
        <v>0</v>
      </c>
      <c r="K82" s="62"/>
    </row>
    <row r="83" spans="2:11" s="6" customFormat="1" ht="90">
      <c r="B83" s="63">
        <v>41366</v>
      </c>
      <c r="C83" s="62" t="s">
        <v>467</v>
      </c>
      <c r="D83" s="62" t="s">
        <v>54</v>
      </c>
      <c r="E83" s="62" t="s">
        <v>119</v>
      </c>
      <c r="F83" s="64">
        <v>6280</v>
      </c>
      <c r="G83" s="64">
        <v>0</v>
      </c>
      <c r="H83" s="64">
        <v>0</v>
      </c>
      <c r="I83" s="64">
        <v>0</v>
      </c>
      <c r="J83" s="64">
        <v>0</v>
      </c>
      <c r="K83" s="62"/>
    </row>
    <row r="84" spans="2:11" s="6" customFormat="1" ht="15">
      <c r="B84" s="63">
        <v>41367</v>
      </c>
      <c r="C84" s="62" t="s">
        <v>788</v>
      </c>
      <c r="D84" s="62" t="s">
        <v>54</v>
      </c>
      <c r="E84" s="62" t="s">
        <v>119</v>
      </c>
      <c r="F84" s="64">
        <v>0</v>
      </c>
      <c r="G84" s="64">
        <v>0</v>
      </c>
      <c r="H84" s="64">
        <v>500</v>
      </c>
      <c r="I84" s="64">
        <v>0</v>
      </c>
      <c r="J84" s="64">
        <v>0</v>
      </c>
      <c r="K84" s="62"/>
    </row>
    <row r="85" spans="2:11" s="6" customFormat="1" ht="30">
      <c r="B85" s="63">
        <v>41367</v>
      </c>
      <c r="C85" s="94" t="s">
        <v>592</v>
      </c>
      <c r="D85" s="94" t="s">
        <v>54</v>
      </c>
      <c r="E85" s="94" t="s">
        <v>119</v>
      </c>
      <c r="F85" s="64">
        <v>200</v>
      </c>
      <c r="G85" s="64"/>
      <c r="H85" s="64"/>
      <c r="I85" s="64"/>
      <c r="J85" s="64"/>
      <c r="K85" s="62"/>
    </row>
    <row r="86" spans="2:11" s="6" customFormat="1" ht="105">
      <c r="B86" s="63">
        <v>41368</v>
      </c>
      <c r="C86" s="94" t="s">
        <v>1481</v>
      </c>
      <c r="D86" s="94" t="s">
        <v>54</v>
      </c>
      <c r="E86" s="94" t="s">
        <v>119</v>
      </c>
      <c r="F86" s="64">
        <v>380</v>
      </c>
      <c r="G86" s="64"/>
      <c r="H86" s="64"/>
      <c r="I86" s="64"/>
      <c r="J86" s="64"/>
      <c r="K86" s="94"/>
    </row>
    <row r="87" spans="2:11" s="6" customFormat="1" ht="30">
      <c r="B87" s="63">
        <v>41368</v>
      </c>
      <c r="C87" s="94" t="s">
        <v>583</v>
      </c>
      <c r="D87" s="94" t="s">
        <v>54</v>
      </c>
      <c r="E87" s="94" t="s">
        <v>119</v>
      </c>
      <c r="F87" s="64">
        <v>500</v>
      </c>
      <c r="G87" s="64"/>
      <c r="H87" s="64"/>
      <c r="I87" s="64"/>
      <c r="J87" s="64"/>
      <c r="K87" s="62"/>
    </row>
    <row r="88" spans="2:11" s="6" customFormat="1" ht="15">
      <c r="B88" s="63">
        <v>41368</v>
      </c>
      <c r="C88" s="62" t="s">
        <v>599</v>
      </c>
      <c r="D88" s="62" t="s">
        <v>54</v>
      </c>
      <c r="E88" s="62" t="s">
        <v>119</v>
      </c>
      <c r="F88" s="64"/>
      <c r="G88" s="64"/>
      <c r="H88" s="64"/>
      <c r="I88" s="64">
        <v>1000</v>
      </c>
      <c r="J88" s="64"/>
      <c r="K88" s="62"/>
    </row>
    <row r="89" spans="2:11" s="6" customFormat="1" ht="90">
      <c r="B89" s="63">
        <v>41369</v>
      </c>
      <c r="C89" s="62" t="s">
        <v>568</v>
      </c>
      <c r="D89" s="62" t="s">
        <v>54</v>
      </c>
      <c r="E89" s="62" t="s">
        <v>119</v>
      </c>
      <c r="F89" s="64"/>
      <c r="G89" s="64"/>
      <c r="H89" s="64">
        <v>10470</v>
      </c>
      <c r="I89" s="64"/>
      <c r="J89" s="64"/>
      <c r="K89" s="62"/>
    </row>
    <row r="90" spans="2:11" s="6" customFormat="1" ht="30">
      <c r="B90" s="63">
        <v>41373</v>
      </c>
      <c r="C90" s="94" t="s">
        <v>585</v>
      </c>
      <c r="D90" s="94" t="s">
        <v>54</v>
      </c>
      <c r="E90" s="94" t="s">
        <v>119</v>
      </c>
      <c r="F90" s="64">
        <v>2000</v>
      </c>
      <c r="G90" s="64"/>
      <c r="H90" s="64"/>
      <c r="I90" s="64"/>
      <c r="J90" s="64"/>
      <c r="K90" s="62"/>
    </row>
    <row r="91" spans="2:11" s="6" customFormat="1" ht="30">
      <c r="B91" s="63">
        <v>41374</v>
      </c>
      <c r="C91" s="62" t="s">
        <v>795</v>
      </c>
      <c r="D91" s="62" t="s">
        <v>54</v>
      </c>
      <c r="E91" s="62" t="s">
        <v>119</v>
      </c>
      <c r="F91" s="64">
        <v>0</v>
      </c>
      <c r="G91" s="64">
        <v>0</v>
      </c>
      <c r="H91" s="64">
        <v>500</v>
      </c>
      <c r="I91" s="64">
        <v>0</v>
      </c>
      <c r="J91" s="64">
        <v>0</v>
      </c>
      <c r="K91" s="62"/>
    </row>
    <row r="92" spans="2:11" s="6" customFormat="1" ht="30">
      <c r="B92" s="63">
        <v>41375</v>
      </c>
      <c r="C92" s="62" t="s">
        <v>593</v>
      </c>
      <c r="D92" s="62" t="s">
        <v>54</v>
      </c>
      <c r="E92" s="62" t="s">
        <v>119</v>
      </c>
      <c r="F92" s="64">
        <v>100</v>
      </c>
      <c r="G92" s="64"/>
      <c r="H92" s="64"/>
      <c r="I92" s="64"/>
      <c r="J92" s="64"/>
      <c r="K92" s="62"/>
    </row>
    <row r="93" spans="2:11" s="6" customFormat="1" ht="30">
      <c r="B93" s="63">
        <v>41375</v>
      </c>
      <c r="C93" s="62" t="s">
        <v>594</v>
      </c>
      <c r="D93" s="62" t="s">
        <v>54</v>
      </c>
      <c r="E93" s="62" t="s">
        <v>119</v>
      </c>
      <c r="F93" s="64">
        <v>200</v>
      </c>
      <c r="G93" s="64"/>
      <c r="H93" s="64"/>
      <c r="I93" s="64"/>
      <c r="J93" s="64"/>
      <c r="K93" s="62"/>
    </row>
    <row r="94" spans="2:11" s="6" customFormat="1" ht="30">
      <c r="B94" s="63">
        <v>41376</v>
      </c>
      <c r="C94" s="62" t="s">
        <v>190</v>
      </c>
      <c r="D94" s="62" t="s">
        <v>55</v>
      </c>
      <c r="E94" s="62" t="s">
        <v>96</v>
      </c>
      <c r="F94" s="64"/>
      <c r="G94" s="64"/>
      <c r="H94" s="64"/>
      <c r="I94" s="64"/>
      <c r="J94" s="64">
        <v>480</v>
      </c>
      <c r="K94" s="62"/>
    </row>
    <row r="95" spans="2:11" s="6" customFormat="1" ht="60">
      <c r="B95" s="63">
        <v>41378</v>
      </c>
      <c r="C95" s="62" t="s">
        <v>602</v>
      </c>
      <c r="D95" s="62" t="s">
        <v>80</v>
      </c>
      <c r="E95" s="62" t="s">
        <v>231</v>
      </c>
      <c r="F95" s="64">
        <v>0</v>
      </c>
      <c r="G95" s="64">
        <v>3934793.55</v>
      </c>
      <c r="H95" s="64">
        <v>0</v>
      </c>
      <c r="I95" s="64">
        <v>0</v>
      </c>
      <c r="J95" s="64">
        <v>0</v>
      </c>
      <c r="K95" s="62"/>
    </row>
    <row r="96" spans="2:11" s="6" customFormat="1" ht="15">
      <c r="B96" s="63">
        <v>41379</v>
      </c>
      <c r="C96" s="62" t="s">
        <v>488</v>
      </c>
      <c r="D96" s="62" t="s">
        <v>54</v>
      </c>
      <c r="E96" s="62" t="s">
        <v>119</v>
      </c>
      <c r="F96" s="64">
        <v>0</v>
      </c>
      <c r="G96" s="64">
        <v>0</v>
      </c>
      <c r="H96" s="64">
        <v>5000</v>
      </c>
      <c r="I96" s="64">
        <v>0</v>
      </c>
      <c r="J96" s="64">
        <v>0</v>
      </c>
      <c r="K96" s="62"/>
    </row>
    <row r="97" spans="2:11" s="6" customFormat="1" ht="60">
      <c r="B97" s="63">
        <v>41381</v>
      </c>
      <c r="C97" s="62" t="s">
        <v>576</v>
      </c>
      <c r="D97" s="62" t="s">
        <v>77</v>
      </c>
      <c r="E97" s="62" t="s">
        <v>127</v>
      </c>
      <c r="F97" s="64">
        <v>500</v>
      </c>
      <c r="G97" s="64">
        <v>0</v>
      </c>
      <c r="H97" s="64">
        <v>0</v>
      </c>
      <c r="I97" s="64">
        <v>0</v>
      </c>
      <c r="J97" s="64">
        <v>0</v>
      </c>
      <c r="K97" s="62"/>
    </row>
    <row r="98" spans="2:11" s="6" customFormat="1" ht="60">
      <c r="B98" s="63">
        <v>41381</v>
      </c>
      <c r="C98" s="62" t="s">
        <v>595</v>
      </c>
      <c r="D98" s="62" t="s">
        <v>77</v>
      </c>
      <c r="E98" s="62" t="s">
        <v>127</v>
      </c>
      <c r="F98" s="64">
        <v>500</v>
      </c>
      <c r="G98" s="64"/>
      <c r="H98" s="64"/>
      <c r="I98" s="64"/>
      <c r="J98" s="64"/>
      <c r="K98" s="62"/>
    </row>
    <row r="99" spans="2:11" s="6" customFormat="1" ht="60">
      <c r="B99" s="63">
        <v>41381</v>
      </c>
      <c r="C99" s="62" t="s">
        <v>566</v>
      </c>
      <c r="D99" s="62" t="s">
        <v>77</v>
      </c>
      <c r="E99" s="62" t="s">
        <v>127</v>
      </c>
      <c r="F99" s="64"/>
      <c r="G99" s="64"/>
      <c r="H99" s="64">
        <v>2000</v>
      </c>
      <c r="I99" s="64"/>
      <c r="J99" s="64"/>
      <c r="K99" s="62"/>
    </row>
    <row r="100" spans="2:11" s="6" customFormat="1" ht="15">
      <c r="B100" s="63">
        <v>41381</v>
      </c>
      <c r="C100" s="62" t="s">
        <v>488</v>
      </c>
      <c r="D100" s="62" t="s">
        <v>152</v>
      </c>
      <c r="E100" s="62" t="s">
        <v>461</v>
      </c>
      <c r="F100" s="64">
        <v>0</v>
      </c>
      <c r="G100" s="64">
        <v>0</v>
      </c>
      <c r="H100" s="64">
        <v>15000</v>
      </c>
      <c r="I100" s="64">
        <v>0</v>
      </c>
      <c r="J100" s="64">
        <v>0</v>
      </c>
      <c r="K100" s="62"/>
    </row>
    <row r="101" spans="2:11" s="6" customFormat="1" ht="30">
      <c r="B101" s="63">
        <v>41385</v>
      </c>
      <c r="C101" s="94" t="s">
        <v>596</v>
      </c>
      <c r="D101" s="94" t="s">
        <v>54</v>
      </c>
      <c r="E101" s="94" t="s">
        <v>119</v>
      </c>
      <c r="F101" s="64">
        <v>100</v>
      </c>
      <c r="G101" s="64"/>
      <c r="H101" s="64"/>
      <c r="I101" s="64"/>
      <c r="J101" s="64"/>
      <c r="K101" s="62"/>
    </row>
    <row r="102" spans="2:11" s="6" customFormat="1" ht="30">
      <c r="B102" s="63">
        <v>41385</v>
      </c>
      <c r="C102" s="94" t="s">
        <v>596</v>
      </c>
      <c r="D102" s="94" t="s">
        <v>54</v>
      </c>
      <c r="E102" s="94" t="s">
        <v>119</v>
      </c>
      <c r="F102" s="64">
        <v>1040</v>
      </c>
      <c r="G102" s="64"/>
      <c r="H102" s="64"/>
      <c r="I102" s="64"/>
      <c r="J102" s="64"/>
      <c r="K102" s="62"/>
    </row>
    <row r="103" spans="2:11" s="6" customFormat="1" ht="15">
      <c r="B103" s="63">
        <v>41386</v>
      </c>
      <c r="C103" s="94" t="s">
        <v>289</v>
      </c>
      <c r="D103" s="94" t="s">
        <v>54</v>
      </c>
      <c r="E103" s="94" t="s">
        <v>119</v>
      </c>
      <c r="F103" s="64">
        <v>500</v>
      </c>
      <c r="G103" s="64"/>
      <c r="H103" s="64"/>
      <c r="I103" s="64"/>
      <c r="J103" s="64"/>
      <c r="K103" s="62"/>
    </row>
    <row r="104" spans="2:11" s="6" customFormat="1" ht="150">
      <c r="B104" s="63">
        <v>41389</v>
      </c>
      <c r="C104" s="62" t="s">
        <v>606</v>
      </c>
      <c r="D104" s="94" t="s">
        <v>66</v>
      </c>
      <c r="E104" s="94" t="s">
        <v>26</v>
      </c>
      <c r="F104" s="64"/>
      <c r="G104" s="64">
        <v>14112</v>
      </c>
      <c r="H104" s="64"/>
      <c r="I104" s="64"/>
      <c r="J104" s="64"/>
      <c r="K104" s="62"/>
    </row>
    <row r="105" spans="2:11" s="6" customFormat="1" ht="30">
      <c r="B105" s="63">
        <v>41390</v>
      </c>
      <c r="C105" s="94" t="s">
        <v>577</v>
      </c>
      <c r="D105" s="94" t="s">
        <v>54</v>
      </c>
      <c r="E105" s="94" t="s">
        <v>119</v>
      </c>
      <c r="F105" s="64">
        <v>300</v>
      </c>
      <c r="G105" s="64"/>
      <c r="H105" s="64"/>
      <c r="I105" s="64"/>
      <c r="J105" s="64"/>
      <c r="K105" s="62"/>
    </row>
    <row r="106" spans="2:11" s="6" customFormat="1" ht="30">
      <c r="B106" s="63">
        <v>41393</v>
      </c>
      <c r="C106" s="94" t="s">
        <v>583</v>
      </c>
      <c r="D106" s="94" t="s">
        <v>54</v>
      </c>
      <c r="E106" s="94" t="s">
        <v>119</v>
      </c>
      <c r="F106" s="64">
        <v>1000</v>
      </c>
      <c r="G106" s="64"/>
      <c r="H106" s="64"/>
      <c r="I106" s="64"/>
      <c r="J106" s="64"/>
      <c r="K106" s="62"/>
    </row>
    <row r="107" spans="2:11" s="6" customFormat="1" ht="45">
      <c r="B107" s="63">
        <v>41394</v>
      </c>
      <c r="C107" s="62" t="s">
        <v>605</v>
      </c>
      <c r="D107" s="62" t="s">
        <v>84</v>
      </c>
      <c r="E107" s="62" t="s">
        <v>44</v>
      </c>
      <c r="F107" s="64">
        <v>0</v>
      </c>
      <c r="G107" s="64">
        <v>9802.11</v>
      </c>
      <c r="H107" s="64">
        <v>0</v>
      </c>
      <c r="I107" s="64">
        <v>0</v>
      </c>
      <c r="J107" s="64">
        <v>0</v>
      </c>
      <c r="K107" s="62"/>
    </row>
    <row r="108" spans="2:11" s="6" customFormat="1" ht="45">
      <c r="B108" s="63">
        <v>41398</v>
      </c>
      <c r="C108" s="62" t="s">
        <v>609</v>
      </c>
      <c r="D108" s="62" t="s">
        <v>56</v>
      </c>
      <c r="E108" s="62" t="s">
        <v>99</v>
      </c>
      <c r="F108" s="64"/>
      <c r="G108" s="64"/>
      <c r="H108" s="64">
        <v>3000</v>
      </c>
      <c r="I108" s="64"/>
      <c r="J108" s="64"/>
      <c r="K108" s="62"/>
    </row>
    <row r="109" spans="2:11" s="6" customFormat="1" ht="75">
      <c r="B109" s="63">
        <v>41398</v>
      </c>
      <c r="C109" s="94" t="s">
        <v>920</v>
      </c>
      <c r="D109" s="15" t="s">
        <v>153</v>
      </c>
      <c r="E109" s="93" t="s">
        <v>570</v>
      </c>
      <c r="F109" s="64"/>
      <c r="G109" s="64"/>
      <c r="H109" s="64">
        <v>15456.64</v>
      </c>
      <c r="I109" s="64"/>
      <c r="J109" s="64"/>
      <c r="K109" s="94"/>
    </row>
    <row r="110" spans="2:11" s="6" customFormat="1" ht="45">
      <c r="B110" s="63">
        <v>41398</v>
      </c>
      <c r="C110" s="62" t="s">
        <v>610</v>
      </c>
      <c r="D110" s="62" t="s">
        <v>61</v>
      </c>
      <c r="E110" s="62" t="s">
        <v>142</v>
      </c>
      <c r="F110" s="64">
        <v>0</v>
      </c>
      <c r="G110" s="64">
        <v>0</v>
      </c>
      <c r="H110" s="64">
        <v>60000</v>
      </c>
      <c r="I110" s="64"/>
      <c r="J110" s="64"/>
      <c r="K110" s="62"/>
    </row>
    <row r="111" spans="2:11" s="6" customFormat="1" ht="90">
      <c r="B111" s="63">
        <v>41399</v>
      </c>
      <c r="C111" s="94" t="s">
        <v>862</v>
      </c>
      <c r="D111" s="94" t="s">
        <v>55</v>
      </c>
      <c r="E111" s="94" t="s">
        <v>119</v>
      </c>
      <c r="F111" s="64"/>
      <c r="G111" s="64"/>
      <c r="H111" s="64">
        <v>3660</v>
      </c>
      <c r="I111" s="64"/>
      <c r="J111" s="64"/>
      <c r="K111" s="94"/>
    </row>
    <row r="112" spans="2:11" s="6" customFormat="1" ht="75">
      <c r="B112" s="63">
        <v>41399</v>
      </c>
      <c r="C112" s="94" t="s">
        <v>921</v>
      </c>
      <c r="D112" s="15" t="s">
        <v>153</v>
      </c>
      <c r="E112" s="93" t="s">
        <v>570</v>
      </c>
      <c r="F112" s="64"/>
      <c r="G112" s="64"/>
      <c r="H112" s="64">
        <v>590</v>
      </c>
      <c r="I112" s="64"/>
      <c r="J112" s="64"/>
      <c r="K112" s="94"/>
    </row>
    <row r="113" spans="2:11" s="6" customFormat="1" ht="105">
      <c r="B113" s="63">
        <v>41402</v>
      </c>
      <c r="C113" s="62" t="s">
        <v>611</v>
      </c>
      <c r="D113" s="62" t="s">
        <v>55</v>
      </c>
      <c r="E113" s="62" t="s">
        <v>96</v>
      </c>
      <c r="F113" s="64">
        <v>0</v>
      </c>
      <c r="G113" s="64">
        <v>0</v>
      </c>
      <c r="H113" s="64">
        <v>992.6</v>
      </c>
      <c r="I113" s="64">
        <v>0</v>
      </c>
      <c r="J113" s="64">
        <v>0</v>
      </c>
      <c r="K113" s="96"/>
    </row>
    <row r="114" spans="2:11" s="6" customFormat="1" ht="60">
      <c r="B114" s="63">
        <v>41402</v>
      </c>
      <c r="C114" s="94" t="s">
        <v>910</v>
      </c>
      <c r="D114" s="94" t="s">
        <v>55</v>
      </c>
      <c r="E114" s="94" t="s">
        <v>96</v>
      </c>
      <c r="F114" s="64"/>
      <c r="G114" s="64"/>
      <c r="H114" s="64">
        <v>7500</v>
      </c>
      <c r="I114" s="64"/>
      <c r="J114" s="64"/>
      <c r="K114" s="94"/>
    </row>
    <row r="115" spans="2:11" s="6" customFormat="1" ht="105">
      <c r="B115" s="63">
        <v>41403</v>
      </c>
      <c r="C115" s="62" t="s">
        <v>611</v>
      </c>
      <c r="D115" s="62" t="s">
        <v>55</v>
      </c>
      <c r="E115" s="62" t="s">
        <v>96</v>
      </c>
      <c r="F115" s="64"/>
      <c r="G115" s="64"/>
      <c r="H115" s="64">
        <v>1084</v>
      </c>
      <c r="I115" s="64"/>
      <c r="J115" s="64"/>
      <c r="K115" s="96"/>
    </row>
    <row r="116" spans="2:11" s="6" customFormat="1" ht="15">
      <c r="B116" s="63">
        <v>41404</v>
      </c>
      <c r="C116" s="62" t="s">
        <v>599</v>
      </c>
      <c r="D116" s="94" t="s">
        <v>54</v>
      </c>
      <c r="E116" s="94" t="s">
        <v>119</v>
      </c>
      <c r="F116" s="64"/>
      <c r="G116" s="64"/>
      <c r="H116" s="64"/>
      <c r="I116" s="64">
        <v>500</v>
      </c>
      <c r="J116" s="64"/>
      <c r="K116" s="62"/>
    </row>
    <row r="117" spans="2:11" s="6" customFormat="1" ht="15">
      <c r="B117" s="63">
        <v>41404</v>
      </c>
      <c r="C117" s="62" t="s">
        <v>599</v>
      </c>
      <c r="D117" s="94" t="s">
        <v>54</v>
      </c>
      <c r="E117" s="94" t="s">
        <v>119</v>
      </c>
      <c r="F117" s="64"/>
      <c r="G117" s="64"/>
      <c r="H117" s="64"/>
      <c r="I117" s="64">
        <v>500</v>
      </c>
      <c r="J117" s="64"/>
      <c r="K117" s="62"/>
    </row>
    <row r="118" spans="2:11" s="6" customFormat="1" ht="105">
      <c r="B118" s="63">
        <v>41404</v>
      </c>
      <c r="C118" s="62" t="s">
        <v>611</v>
      </c>
      <c r="D118" s="62" t="s">
        <v>55</v>
      </c>
      <c r="E118" s="62" t="s">
        <v>96</v>
      </c>
      <c r="F118" s="64"/>
      <c r="G118" s="64"/>
      <c r="H118" s="64">
        <v>1932</v>
      </c>
      <c r="I118" s="64"/>
      <c r="J118" s="64"/>
      <c r="K118" s="96"/>
    </row>
    <row r="119" spans="2:11" s="6" customFormat="1" ht="105">
      <c r="B119" s="63">
        <v>41405</v>
      </c>
      <c r="C119" s="62" t="s">
        <v>611</v>
      </c>
      <c r="D119" s="62" t="s">
        <v>55</v>
      </c>
      <c r="E119" s="62" t="s">
        <v>96</v>
      </c>
      <c r="F119" s="64"/>
      <c r="G119" s="64"/>
      <c r="H119" s="64">
        <v>3731</v>
      </c>
      <c r="I119" s="64"/>
      <c r="J119" s="64"/>
      <c r="K119" s="96"/>
    </row>
    <row r="120" spans="2:11" s="6" customFormat="1" ht="105">
      <c r="B120" s="63">
        <v>41406</v>
      </c>
      <c r="C120" s="62" t="s">
        <v>611</v>
      </c>
      <c r="D120" s="62" t="s">
        <v>55</v>
      </c>
      <c r="E120" s="62" t="s">
        <v>96</v>
      </c>
      <c r="F120" s="64"/>
      <c r="G120" s="64"/>
      <c r="H120" s="64">
        <v>4000</v>
      </c>
      <c r="I120" s="64"/>
      <c r="J120" s="64"/>
      <c r="K120" s="96"/>
    </row>
    <row r="121" spans="2:11" s="6" customFormat="1" ht="30">
      <c r="B121" s="63">
        <v>41407</v>
      </c>
      <c r="C121" s="62" t="s">
        <v>597</v>
      </c>
      <c r="D121" s="62" t="s">
        <v>55</v>
      </c>
      <c r="E121" s="62" t="s">
        <v>96</v>
      </c>
      <c r="F121" s="64">
        <v>0</v>
      </c>
      <c r="G121" s="64">
        <v>0</v>
      </c>
      <c r="H121" s="64">
        <v>10000</v>
      </c>
      <c r="I121" s="64">
        <v>0</v>
      </c>
      <c r="J121" s="64">
        <v>0</v>
      </c>
      <c r="K121" s="62"/>
    </row>
    <row r="122" spans="2:11" s="6" customFormat="1" ht="105">
      <c r="B122" s="63">
        <v>41407</v>
      </c>
      <c r="C122" s="62" t="s">
        <v>611</v>
      </c>
      <c r="D122" s="62" t="s">
        <v>55</v>
      </c>
      <c r="E122" s="62" t="s">
        <v>96</v>
      </c>
      <c r="F122" s="64"/>
      <c r="G122" s="64"/>
      <c r="H122" s="64">
        <v>834</v>
      </c>
      <c r="I122" s="64"/>
      <c r="J122" s="64"/>
      <c r="K122" s="96"/>
    </row>
    <row r="123" spans="2:11" s="6" customFormat="1" ht="30">
      <c r="B123" s="63">
        <v>41408</v>
      </c>
      <c r="C123" s="62" t="s">
        <v>190</v>
      </c>
      <c r="D123" s="62" t="s">
        <v>55</v>
      </c>
      <c r="E123" s="62" t="s">
        <v>96</v>
      </c>
      <c r="F123" s="64">
        <v>0</v>
      </c>
      <c r="G123" s="64">
        <v>0</v>
      </c>
      <c r="H123" s="64">
        <v>0</v>
      </c>
      <c r="I123" s="64">
        <v>0</v>
      </c>
      <c r="J123" s="64">
        <v>480</v>
      </c>
      <c r="K123" s="62"/>
    </row>
    <row r="124" spans="2:11" s="6" customFormat="1" ht="105">
      <c r="B124" s="63">
        <v>41408</v>
      </c>
      <c r="C124" s="62" t="s">
        <v>611</v>
      </c>
      <c r="D124" s="62" t="s">
        <v>55</v>
      </c>
      <c r="E124" s="62" t="s">
        <v>96</v>
      </c>
      <c r="F124" s="64"/>
      <c r="G124" s="64"/>
      <c r="H124" s="64">
        <v>2039.55</v>
      </c>
      <c r="I124" s="64"/>
      <c r="J124" s="64"/>
      <c r="K124" s="96"/>
    </row>
    <row r="125" spans="2:11" s="6" customFormat="1" ht="45">
      <c r="B125" s="63">
        <v>41409</v>
      </c>
      <c r="C125" s="62" t="s">
        <v>818</v>
      </c>
      <c r="D125" s="62" t="s">
        <v>54</v>
      </c>
      <c r="E125" s="62" t="s">
        <v>119</v>
      </c>
      <c r="F125" s="64">
        <v>0</v>
      </c>
      <c r="G125" s="64">
        <v>0</v>
      </c>
      <c r="H125" s="64">
        <v>3505.5</v>
      </c>
      <c r="I125" s="64">
        <v>0</v>
      </c>
      <c r="J125" s="64">
        <v>0</v>
      </c>
      <c r="K125" s="62"/>
    </row>
    <row r="126" spans="2:11" s="6" customFormat="1" ht="60">
      <c r="B126" s="63">
        <v>41410</v>
      </c>
      <c r="C126" s="62" t="s">
        <v>820</v>
      </c>
      <c r="D126" s="62" t="s">
        <v>54</v>
      </c>
      <c r="E126" s="62" t="s">
        <v>119</v>
      </c>
      <c r="F126" s="64">
        <v>0</v>
      </c>
      <c r="G126" s="64">
        <v>0</v>
      </c>
      <c r="H126" s="64">
        <v>4823</v>
      </c>
      <c r="I126" s="64">
        <v>0</v>
      </c>
      <c r="J126" s="64">
        <v>0</v>
      </c>
      <c r="K126" s="62"/>
    </row>
    <row r="127" spans="2:11" s="6" customFormat="1" ht="45">
      <c r="B127" s="63">
        <v>41410</v>
      </c>
      <c r="C127" s="62" t="s">
        <v>819</v>
      </c>
      <c r="D127" s="62" t="s">
        <v>54</v>
      </c>
      <c r="E127" s="62" t="s">
        <v>119</v>
      </c>
      <c r="F127" s="64">
        <v>0</v>
      </c>
      <c r="G127" s="64">
        <v>0</v>
      </c>
      <c r="H127" s="64">
        <v>6792</v>
      </c>
      <c r="I127" s="64">
        <v>0</v>
      </c>
      <c r="J127" s="64">
        <v>0</v>
      </c>
      <c r="K127" s="62"/>
    </row>
    <row r="128" spans="2:11" s="6" customFormat="1" ht="60">
      <c r="B128" s="63">
        <v>41410</v>
      </c>
      <c r="C128" s="62" t="s">
        <v>821</v>
      </c>
      <c r="D128" s="62" t="s">
        <v>54</v>
      </c>
      <c r="E128" s="62" t="s">
        <v>119</v>
      </c>
      <c r="F128" s="64">
        <v>0</v>
      </c>
      <c r="G128" s="64">
        <v>0</v>
      </c>
      <c r="H128" s="64">
        <v>6024.1</v>
      </c>
      <c r="I128" s="64">
        <v>0</v>
      </c>
      <c r="J128" s="64">
        <v>0</v>
      </c>
      <c r="K128" s="62"/>
    </row>
    <row r="129" spans="2:11" s="6" customFormat="1" ht="75">
      <c r="B129" s="63">
        <v>41411</v>
      </c>
      <c r="C129" s="62" t="s">
        <v>608</v>
      </c>
      <c r="D129" s="62" t="s">
        <v>152</v>
      </c>
      <c r="E129" s="62" t="s">
        <v>461</v>
      </c>
      <c r="F129" s="64">
        <v>0</v>
      </c>
      <c r="G129" s="64">
        <v>11102</v>
      </c>
      <c r="H129" s="64">
        <v>0</v>
      </c>
      <c r="I129" s="64">
        <v>0</v>
      </c>
      <c r="J129" s="64">
        <v>0</v>
      </c>
      <c r="K129" s="62"/>
    </row>
    <row r="130" spans="2:11" s="6" customFormat="1" ht="30">
      <c r="B130" s="63">
        <v>41414</v>
      </c>
      <c r="C130" s="94" t="s">
        <v>594</v>
      </c>
      <c r="D130" s="94" t="s">
        <v>54</v>
      </c>
      <c r="E130" s="94" t="s">
        <v>119</v>
      </c>
      <c r="F130" s="64">
        <v>100</v>
      </c>
      <c r="G130" s="64"/>
      <c r="H130" s="64"/>
      <c r="I130" s="64"/>
      <c r="J130" s="64"/>
      <c r="K130" s="62"/>
    </row>
    <row r="131" spans="2:11" s="6" customFormat="1" ht="60">
      <c r="B131" s="63">
        <v>41414</v>
      </c>
      <c r="C131" s="62" t="s">
        <v>867</v>
      </c>
      <c r="D131" s="62" t="s">
        <v>61</v>
      </c>
      <c r="E131" s="62" t="s">
        <v>142</v>
      </c>
      <c r="F131" s="64"/>
      <c r="G131" s="64">
        <v>7000</v>
      </c>
      <c r="H131" s="64"/>
      <c r="I131" s="64"/>
      <c r="J131" s="64"/>
      <c r="K131" s="62"/>
    </row>
    <row r="132" spans="2:11" s="6" customFormat="1" ht="60">
      <c r="B132" s="63">
        <v>41416</v>
      </c>
      <c r="C132" s="62" t="s">
        <v>868</v>
      </c>
      <c r="D132" s="62" t="s">
        <v>61</v>
      </c>
      <c r="E132" s="62" t="s">
        <v>142</v>
      </c>
      <c r="F132" s="64"/>
      <c r="G132" s="64">
        <v>5000</v>
      </c>
      <c r="H132" s="64"/>
      <c r="I132" s="64"/>
      <c r="J132" s="64"/>
      <c r="K132" s="62"/>
    </row>
    <row r="133" spans="2:11" s="6" customFormat="1" ht="60">
      <c r="B133" s="63">
        <v>41416</v>
      </c>
      <c r="C133" s="62" t="s">
        <v>869</v>
      </c>
      <c r="D133" s="62" t="s">
        <v>61</v>
      </c>
      <c r="E133" s="62" t="s">
        <v>142</v>
      </c>
      <c r="F133" s="64"/>
      <c r="G133" s="64">
        <v>30000</v>
      </c>
      <c r="H133" s="64"/>
      <c r="I133" s="64"/>
      <c r="J133" s="64"/>
      <c r="K133" s="62"/>
    </row>
    <row r="134" spans="2:11" s="6" customFormat="1" ht="30">
      <c r="B134" s="63">
        <v>41421</v>
      </c>
      <c r="C134" s="94" t="s">
        <v>583</v>
      </c>
      <c r="D134" s="94" t="s">
        <v>54</v>
      </c>
      <c r="E134" s="94" t="s">
        <v>119</v>
      </c>
      <c r="F134" s="64">
        <v>500</v>
      </c>
      <c r="G134" s="64"/>
      <c r="H134" s="64"/>
      <c r="I134" s="64"/>
      <c r="J134" s="64"/>
      <c r="K134" s="62"/>
    </row>
    <row r="135" spans="2:11" s="6" customFormat="1" ht="30">
      <c r="B135" s="63">
        <v>41422</v>
      </c>
      <c r="C135" s="62" t="s">
        <v>579</v>
      </c>
      <c r="D135" s="62" t="s">
        <v>54</v>
      </c>
      <c r="E135" s="62" t="s">
        <v>119</v>
      </c>
      <c r="F135" s="64">
        <v>1000</v>
      </c>
      <c r="G135" s="64"/>
      <c r="H135" s="64"/>
      <c r="I135" s="64"/>
      <c r="J135" s="64"/>
      <c r="K135" s="62"/>
    </row>
    <row r="136" spans="2:11" s="6" customFormat="1" ht="30">
      <c r="B136" s="63">
        <v>41422</v>
      </c>
      <c r="C136" s="94" t="s">
        <v>952</v>
      </c>
      <c r="D136" s="94" t="s">
        <v>54</v>
      </c>
      <c r="E136" s="94" t="s">
        <v>119</v>
      </c>
      <c r="F136" s="64">
        <v>250</v>
      </c>
      <c r="G136" s="64"/>
      <c r="H136" s="64"/>
      <c r="I136" s="64"/>
      <c r="J136" s="64"/>
      <c r="K136" s="62"/>
    </row>
    <row r="137" spans="2:11" s="6" customFormat="1" ht="45">
      <c r="B137" s="63">
        <v>41422</v>
      </c>
      <c r="C137" s="62" t="s">
        <v>928</v>
      </c>
      <c r="D137" s="62" t="s">
        <v>153</v>
      </c>
      <c r="E137" s="62" t="s">
        <v>570</v>
      </c>
      <c r="F137" s="64"/>
      <c r="G137" s="64">
        <v>15000</v>
      </c>
      <c r="H137" s="64"/>
      <c r="I137" s="64"/>
      <c r="J137" s="64"/>
      <c r="K137" s="62"/>
    </row>
    <row r="138" spans="2:11" s="6" customFormat="1" ht="75">
      <c r="B138" s="63">
        <v>41422</v>
      </c>
      <c r="C138" s="62" t="s">
        <v>929</v>
      </c>
      <c r="D138" s="62" t="s">
        <v>157</v>
      </c>
      <c r="E138" s="62" t="s">
        <v>858</v>
      </c>
      <c r="F138" s="64"/>
      <c r="G138" s="64">
        <v>100000</v>
      </c>
      <c r="H138" s="64"/>
      <c r="I138" s="64"/>
      <c r="J138" s="64"/>
      <c r="K138" s="62"/>
    </row>
    <row r="139" spans="2:11" s="6" customFormat="1" ht="30">
      <c r="B139" s="63">
        <v>41424</v>
      </c>
      <c r="C139" s="62" t="s">
        <v>947</v>
      </c>
      <c r="D139" s="62" t="s">
        <v>84</v>
      </c>
      <c r="E139" s="62" t="s">
        <v>44</v>
      </c>
      <c r="F139" s="64">
        <v>0</v>
      </c>
      <c r="G139" s="64">
        <v>689.44</v>
      </c>
      <c r="H139" s="64">
        <v>0</v>
      </c>
      <c r="I139" s="64">
        <v>0</v>
      </c>
      <c r="J139" s="64">
        <v>0</v>
      </c>
      <c r="K139" s="62"/>
    </row>
    <row r="140" spans="1:11" s="6" customFormat="1" ht="30">
      <c r="A140" s="105"/>
      <c r="B140" s="107">
        <v>41425</v>
      </c>
      <c r="C140" s="108" t="s">
        <v>955</v>
      </c>
      <c r="D140" s="108" t="s">
        <v>54</v>
      </c>
      <c r="E140" s="108" t="s">
        <v>119</v>
      </c>
      <c r="F140" s="106">
        <v>100</v>
      </c>
      <c r="G140" s="106"/>
      <c r="H140" s="106"/>
      <c r="I140" s="106"/>
      <c r="J140" s="106"/>
      <c r="K140" s="108"/>
    </row>
    <row r="141" spans="2:11" s="6" customFormat="1" ht="15">
      <c r="B141" s="63">
        <v>41426</v>
      </c>
      <c r="C141" s="62" t="s">
        <v>599</v>
      </c>
      <c r="D141" s="94" t="s">
        <v>54</v>
      </c>
      <c r="E141" s="94" t="s">
        <v>119</v>
      </c>
      <c r="F141" s="64"/>
      <c r="G141" s="64"/>
      <c r="H141" s="64"/>
      <c r="I141" s="64">
        <v>27</v>
      </c>
      <c r="J141" s="64"/>
      <c r="K141" s="62"/>
    </row>
    <row r="142" spans="2:11" s="6" customFormat="1" ht="30">
      <c r="B142" s="63">
        <v>41426</v>
      </c>
      <c r="C142" s="94" t="s">
        <v>1050</v>
      </c>
      <c r="D142" s="62" t="s">
        <v>54</v>
      </c>
      <c r="E142" s="62" t="s">
        <v>119</v>
      </c>
      <c r="F142" s="64"/>
      <c r="G142" s="64"/>
      <c r="H142" s="64">
        <v>500</v>
      </c>
      <c r="I142" s="64"/>
      <c r="J142" s="64"/>
      <c r="K142" s="94"/>
    </row>
    <row r="143" spans="2:11" s="6" customFormat="1" ht="60">
      <c r="B143" s="63">
        <v>41426</v>
      </c>
      <c r="C143" s="62" t="s">
        <v>865</v>
      </c>
      <c r="D143" s="62" t="s">
        <v>61</v>
      </c>
      <c r="E143" s="62" t="s">
        <v>142</v>
      </c>
      <c r="F143" s="64">
        <v>0</v>
      </c>
      <c r="G143" s="64">
        <v>0</v>
      </c>
      <c r="H143" s="64">
        <v>16784.6</v>
      </c>
      <c r="I143" s="64">
        <v>0</v>
      </c>
      <c r="J143" s="64">
        <v>0</v>
      </c>
      <c r="K143" s="62"/>
    </row>
    <row r="144" spans="2:11" s="6" customFormat="1" ht="120">
      <c r="B144" s="63">
        <v>41426</v>
      </c>
      <c r="C144" s="62" t="s">
        <v>866</v>
      </c>
      <c r="D144" s="62" t="s">
        <v>61</v>
      </c>
      <c r="E144" s="62" t="s">
        <v>142</v>
      </c>
      <c r="F144" s="64">
        <v>0</v>
      </c>
      <c r="G144" s="64">
        <v>0</v>
      </c>
      <c r="H144" s="64">
        <v>57274.9</v>
      </c>
      <c r="I144" s="64">
        <v>0</v>
      </c>
      <c r="J144" s="64">
        <v>0</v>
      </c>
      <c r="K144" s="62"/>
    </row>
    <row r="145" spans="2:11" s="6" customFormat="1" ht="60">
      <c r="B145" s="63">
        <v>41427</v>
      </c>
      <c r="C145" s="62" t="s">
        <v>868</v>
      </c>
      <c r="D145" s="62" t="s">
        <v>61</v>
      </c>
      <c r="E145" s="62" t="s">
        <v>142</v>
      </c>
      <c r="F145" s="64"/>
      <c r="G145" s="64"/>
      <c r="H145" s="64">
        <v>5000</v>
      </c>
      <c r="I145" s="64"/>
      <c r="J145" s="64"/>
      <c r="K145" s="62"/>
    </row>
    <row r="146" spans="2:11" s="6" customFormat="1" ht="45">
      <c r="B146" s="63">
        <v>41429</v>
      </c>
      <c r="C146" s="62" t="s">
        <v>931</v>
      </c>
      <c r="D146" s="62" t="s">
        <v>158</v>
      </c>
      <c r="E146" s="62" t="s">
        <v>874</v>
      </c>
      <c r="F146" s="64"/>
      <c r="G146" s="64">
        <v>61000</v>
      </c>
      <c r="H146" s="64"/>
      <c r="I146" s="64"/>
      <c r="J146" s="64"/>
      <c r="K146" s="62"/>
    </row>
    <row r="147" spans="2:11" s="6" customFormat="1" ht="90">
      <c r="B147" s="63">
        <v>41430</v>
      </c>
      <c r="C147" s="94" t="s">
        <v>1076</v>
      </c>
      <c r="D147" s="94" t="s">
        <v>55</v>
      </c>
      <c r="E147" s="94" t="s">
        <v>119</v>
      </c>
      <c r="F147" s="64"/>
      <c r="G147" s="64"/>
      <c r="H147" s="64">
        <v>3200</v>
      </c>
      <c r="I147" s="64"/>
      <c r="J147" s="64"/>
      <c r="K147" s="94"/>
    </row>
    <row r="148" spans="2:11" s="6" customFormat="1" ht="30">
      <c r="B148" s="63">
        <v>41431</v>
      </c>
      <c r="C148" s="62" t="s">
        <v>932</v>
      </c>
      <c r="D148" s="62" t="s">
        <v>54</v>
      </c>
      <c r="E148" s="62" t="s">
        <v>119</v>
      </c>
      <c r="F148" s="64"/>
      <c r="G148" s="64">
        <v>1000</v>
      </c>
      <c r="H148" s="64"/>
      <c r="I148" s="64"/>
      <c r="J148" s="64"/>
      <c r="K148" s="62"/>
    </row>
    <row r="149" spans="2:11" s="6" customFormat="1" ht="60">
      <c r="B149" s="63">
        <v>41431</v>
      </c>
      <c r="C149" s="62" t="s">
        <v>1114</v>
      </c>
      <c r="D149" s="62" t="s">
        <v>154</v>
      </c>
      <c r="E149" s="62" t="s">
        <v>855</v>
      </c>
      <c r="F149" s="64"/>
      <c r="G149" s="64">
        <v>117796</v>
      </c>
      <c r="H149" s="64"/>
      <c r="I149" s="64"/>
      <c r="J149" s="64"/>
      <c r="K149" s="62"/>
    </row>
    <row r="150" spans="2:11" s="6" customFormat="1" ht="30">
      <c r="B150" s="63">
        <v>41431</v>
      </c>
      <c r="C150" s="62" t="s">
        <v>1132</v>
      </c>
      <c r="D150" s="62" t="s">
        <v>58</v>
      </c>
      <c r="E150" s="62" t="s">
        <v>109</v>
      </c>
      <c r="F150" s="64">
        <v>500</v>
      </c>
      <c r="G150" s="64"/>
      <c r="H150" s="64"/>
      <c r="I150" s="64"/>
      <c r="J150" s="64"/>
      <c r="K150" s="62"/>
    </row>
    <row r="151" spans="2:11" s="6" customFormat="1" ht="47.25" customHeight="1">
      <c r="B151" s="63">
        <v>41438</v>
      </c>
      <c r="C151" s="94" t="s">
        <v>584</v>
      </c>
      <c r="D151" s="94" t="s">
        <v>54</v>
      </c>
      <c r="E151" s="94" t="s">
        <v>119</v>
      </c>
      <c r="F151" s="64">
        <v>300</v>
      </c>
      <c r="G151" s="64"/>
      <c r="H151" s="64"/>
      <c r="I151" s="64"/>
      <c r="J151" s="64"/>
      <c r="K151" s="62"/>
    </row>
    <row r="152" spans="2:11" s="6" customFormat="1" ht="60">
      <c r="B152" s="63">
        <v>41438</v>
      </c>
      <c r="C152" s="94" t="s">
        <v>953</v>
      </c>
      <c r="D152" s="94" t="s">
        <v>54</v>
      </c>
      <c r="E152" s="94" t="s">
        <v>119</v>
      </c>
      <c r="F152" s="64">
        <v>2540</v>
      </c>
      <c r="G152" s="64"/>
      <c r="H152" s="64"/>
      <c r="I152" s="64"/>
      <c r="J152" s="64"/>
      <c r="K152" s="94"/>
    </row>
    <row r="153" spans="2:11" s="6" customFormat="1" ht="60">
      <c r="B153" s="63">
        <v>41439</v>
      </c>
      <c r="C153" s="94" t="s">
        <v>940</v>
      </c>
      <c r="D153" s="15" t="s">
        <v>154</v>
      </c>
      <c r="E153" s="93" t="s">
        <v>855</v>
      </c>
      <c r="F153" s="64"/>
      <c r="G153" s="64">
        <v>23000</v>
      </c>
      <c r="H153" s="64"/>
      <c r="I153" s="64"/>
      <c r="J153" s="64"/>
      <c r="K153" s="94"/>
    </row>
    <row r="154" spans="2:11" s="6" customFormat="1" ht="30">
      <c r="B154" s="63">
        <v>41440</v>
      </c>
      <c r="C154" s="94" t="s">
        <v>954</v>
      </c>
      <c r="D154" s="94" t="s">
        <v>54</v>
      </c>
      <c r="E154" s="94" t="s">
        <v>119</v>
      </c>
      <c r="F154" s="64">
        <v>51.25</v>
      </c>
      <c r="G154" s="64"/>
      <c r="H154" s="64"/>
      <c r="I154" s="64"/>
      <c r="J154" s="64"/>
      <c r="K154" s="62"/>
    </row>
    <row r="155" spans="2:11" s="6" customFormat="1" ht="45">
      <c r="B155" s="63">
        <v>41440</v>
      </c>
      <c r="C155" s="94" t="s">
        <v>1480</v>
      </c>
      <c r="D155" s="94" t="s">
        <v>54</v>
      </c>
      <c r="E155" s="94" t="s">
        <v>119</v>
      </c>
      <c r="F155" s="64">
        <v>64.88</v>
      </c>
      <c r="G155" s="64"/>
      <c r="H155" s="64"/>
      <c r="I155" s="64"/>
      <c r="J155" s="64"/>
      <c r="K155" s="62"/>
    </row>
    <row r="156" spans="2:11" s="6" customFormat="1" ht="75">
      <c r="B156" s="63">
        <v>41442</v>
      </c>
      <c r="C156" s="94" t="s">
        <v>941</v>
      </c>
      <c r="D156" s="15" t="s">
        <v>159</v>
      </c>
      <c r="E156" s="93" t="s">
        <v>942</v>
      </c>
      <c r="F156" s="64"/>
      <c r="G156" s="64">
        <v>50500</v>
      </c>
      <c r="H156" s="64"/>
      <c r="I156" s="64"/>
      <c r="J156" s="64"/>
      <c r="K156" s="94"/>
    </row>
    <row r="157" spans="2:11" s="6" customFormat="1" ht="30">
      <c r="B157" s="63">
        <v>41448</v>
      </c>
      <c r="C157" s="94" t="s">
        <v>960</v>
      </c>
      <c r="D157" s="94" t="s">
        <v>54</v>
      </c>
      <c r="E157" s="94" t="s">
        <v>119</v>
      </c>
      <c r="F157" s="64">
        <v>2100</v>
      </c>
      <c r="G157" s="64"/>
      <c r="H157" s="64"/>
      <c r="I157" s="64"/>
      <c r="J157" s="64"/>
      <c r="K157" s="62"/>
    </row>
    <row r="158" spans="2:11" s="6" customFormat="1" ht="30">
      <c r="B158" s="63">
        <v>41450</v>
      </c>
      <c r="C158" s="94" t="s">
        <v>956</v>
      </c>
      <c r="D158" s="94" t="s">
        <v>54</v>
      </c>
      <c r="E158" s="94" t="s">
        <v>119</v>
      </c>
      <c r="F158" s="64">
        <v>500</v>
      </c>
      <c r="G158" s="64"/>
      <c r="H158" s="64"/>
      <c r="I158" s="64"/>
      <c r="J158" s="64"/>
      <c r="K158" s="62"/>
    </row>
    <row r="159" spans="2:11" s="6" customFormat="1" ht="30">
      <c r="B159" s="63">
        <v>41450</v>
      </c>
      <c r="C159" s="94" t="s">
        <v>957</v>
      </c>
      <c r="D159" s="94" t="s">
        <v>54</v>
      </c>
      <c r="E159" s="94" t="s">
        <v>119</v>
      </c>
      <c r="F159" s="64">
        <v>500</v>
      </c>
      <c r="G159" s="64"/>
      <c r="H159" s="64"/>
      <c r="I159" s="64"/>
      <c r="J159" s="64"/>
      <c r="K159" s="62"/>
    </row>
    <row r="160" spans="2:11" s="6" customFormat="1" ht="30">
      <c r="B160" s="63">
        <v>41451</v>
      </c>
      <c r="C160" s="94" t="s">
        <v>958</v>
      </c>
      <c r="D160" s="94" t="s">
        <v>54</v>
      </c>
      <c r="E160" s="94" t="s">
        <v>119</v>
      </c>
      <c r="F160" s="64">
        <v>700</v>
      </c>
      <c r="G160" s="64"/>
      <c r="H160" s="64"/>
      <c r="I160" s="64"/>
      <c r="J160" s="64"/>
      <c r="K160" s="62"/>
    </row>
    <row r="161" spans="2:11" s="6" customFormat="1" ht="30">
      <c r="B161" s="63">
        <v>41451</v>
      </c>
      <c r="C161" s="94" t="s">
        <v>958</v>
      </c>
      <c r="D161" s="94" t="s">
        <v>54</v>
      </c>
      <c r="E161" s="94" t="s">
        <v>119</v>
      </c>
      <c r="F161" s="64">
        <v>500</v>
      </c>
      <c r="G161" s="64"/>
      <c r="H161" s="64"/>
      <c r="I161" s="64"/>
      <c r="J161" s="64"/>
      <c r="K161" s="62"/>
    </row>
    <row r="162" spans="2:11" s="6" customFormat="1" ht="30">
      <c r="B162" s="63">
        <v>41451</v>
      </c>
      <c r="C162" s="94" t="s">
        <v>958</v>
      </c>
      <c r="D162" s="94" t="s">
        <v>54</v>
      </c>
      <c r="E162" s="94" t="s">
        <v>119</v>
      </c>
      <c r="F162" s="64">
        <v>900</v>
      </c>
      <c r="G162" s="64"/>
      <c r="H162" s="64"/>
      <c r="I162" s="64"/>
      <c r="J162" s="64"/>
      <c r="K162" s="62"/>
    </row>
    <row r="163" spans="2:11" s="6" customFormat="1" ht="30">
      <c r="B163" s="63">
        <v>41451</v>
      </c>
      <c r="C163" s="62" t="s">
        <v>190</v>
      </c>
      <c r="D163" s="62" t="s">
        <v>55</v>
      </c>
      <c r="E163" s="62" t="s">
        <v>96</v>
      </c>
      <c r="F163" s="64">
        <v>0</v>
      </c>
      <c r="G163" s="64">
        <v>0</v>
      </c>
      <c r="H163" s="64">
        <v>0</v>
      </c>
      <c r="I163" s="64">
        <v>0</v>
      </c>
      <c r="J163" s="64">
        <v>480</v>
      </c>
      <c r="K163" s="62"/>
    </row>
    <row r="164" spans="2:11" s="6" customFormat="1" ht="45">
      <c r="B164" s="63">
        <v>41453</v>
      </c>
      <c r="C164" s="94" t="s">
        <v>946</v>
      </c>
      <c r="D164" s="15" t="s">
        <v>81</v>
      </c>
      <c r="E164" s="93" t="s">
        <v>937</v>
      </c>
      <c r="F164" s="64"/>
      <c r="G164" s="64">
        <v>50000</v>
      </c>
      <c r="H164" s="64"/>
      <c r="I164" s="64"/>
      <c r="J164" s="64"/>
      <c r="K164" s="94"/>
    </row>
    <row r="165" spans="2:11" s="6" customFormat="1" ht="30">
      <c r="B165" s="63">
        <v>41455</v>
      </c>
      <c r="C165" s="62" t="s">
        <v>948</v>
      </c>
      <c r="D165" s="62" t="s">
        <v>84</v>
      </c>
      <c r="E165" s="62" t="s">
        <v>44</v>
      </c>
      <c r="F165" s="64">
        <v>0</v>
      </c>
      <c r="G165" s="64">
        <v>893.46</v>
      </c>
      <c r="H165" s="64">
        <v>0</v>
      </c>
      <c r="I165" s="64">
        <v>0</v>
      </c>
      <c r="J165" s="64">
        <v>0</v>
      </c>
      <c r="K165" s="62"/>
    </row>
    <row r="166" spans="2:11" s="6" customFormat="1" ht="30">
      <c r="B166" s="63">
        <v>41458</v>
      </c>
      <c r="C166" s="94" t="s">
        <v>957</v>
      </c>
      <c r="D166" s="94" t="s">
        <v>54</v>
      </c>
      <c r="E166" s="94" t="s">
        <v>119</v>
      </c>
      <c r="F166" s="64">
        <v>150</v>
      </c>
      <c r="G166" s="64"/>
      <c r="H166" s="64"/>
      <c r="I166" s="64"/>
      <c r="J166" s="64"/>
      <c r="K166" s="62"/>
    </row>
    <row r="167" spans="2:11" s="6" customFormat="1" ht="30">
      <c r="B167" s="63">
        <v>41458</v>
      </c>
      <c r="C167" s="94" t="s">
        <v>959</v>
      </c>
      <c r="D167" s="94" t="s">
        <v>54</v>
      </c>
      <c r="E167" s="94" t="s">
        <v>119</v>
      </c>
      <c r="F167" s="64">
        <v>1000</v>
      </c>
      <c r="G167" s="64"/>
      <c r="H167" s="64"/>
      <c r="I167" s="64"/>
      <c r="J167" s="64"/>
      <c r="K167" s="62"/>
    </row>
    <row r="168" spans="2:11" s="6" customFormat="1" ht="30">
      <c r="B168" s="63">
        <v>41459</v>
      </c>
      <c r="C168" s="94" t="s">
        <v>932</v>
      </c>
      <c r="D168" s="62" t="s">
        <v>54</v>
      </c>
      <c r="E168" s="62" t="s">
        <v>119</v>
      </c>
      <c r="F168" s="64"/>
      <c r="G168" s="64">
        <v>2000</v>
      </c>
      <c r="H168" s="64"/>
      <c r="I168" s="64"/>
      <c r="J168" s="64"/>
      <c r="K168" s="94"/>
    </row>
    <row r="169" spans="2:11" s="6" customFormat="1" ht="15">
      <c r="B169" s="63">
        <v>41460</v>
      </c>
      <c r="C169" s="94" t="s">
        <v>1207</v>
      </c>
      <c r="D169" s="94" t="s">
        <v>54</v>
      </c>
      <c r="E169" s="94" t="s">
        <v>119</v>
      </c>
      <c r="F169" s="64"/>
      <c r="G169" s="64"/>
      <c r="H169" s="64">
        <v>5000</v>
      </c>
      <c r="I169" s="64"/>
      <c r="J169" s="64"/>
      <c r="K169" s="94"/>
    </row>
    <row r="170" spans="2:11" s="6" customFormat="1" ht="105">
      <c r="B170" s="63">
        <v>41464</v>
      </c>
      <c r="C170" s="94" t="s">
        <v>1112</v>
      </c>
      <c r="D170" s="94" t="s">
        <v>54</v>
      </c>
      <c r="E170" s="94" t="s">
        <v>119</v>
      </c>
      <c r="F170" s="64"/>
      <c r="G170" s="64">
        <v>11950</v>
      </c>
      <c r="H170" s="64"/>
      <c r="I170" s="64"/>
      <c r="J170" s="64"/>
      <c r="K170" s="94"/>
    </row>
    <row r="171" spans="2:11" s="6" customFormat="1" ht="15">
      <c r="B171" s="63">
        <v>41465</v>
      </c>
      <c r="C171" s="62" t="s">
        <v>599</v>
      </c>
      <c r="D171" s="94" t="s">
        <v>54</v>
      </c>
      <c r="E171" s="94" t="s">
        <v>119</v>
      </c>
      <c r="F171" s="64"/>
      <c r="G171" s="64"/>
      <c r="H171" s="64"/>
      <c r="I171" s="64">
        <v>475</v>
      </c>
      <c r="J171" s="64"/>
      <c r="K171" s="94"/>
    </row>
    <row r="172" spans="2:11" s="6" customFormat="1" ht="15">
      <c r="B172" s="63">
        <v>41465</v>
      </c>
      <c r="C172" s="62" t="s">
        <v>599</v>
      </c>
      <c r="D172" s="94" t="s">
        <v>54</v>
      </c>
      <c r="E172" s="94" t="s">
        <v>119</v>
      </c>
      <c r="F172" s="64"/>
      <c r="G172" s="64"/>
      <c r="H172" s="64"/>
      <c r="I172" s="64">
        <v>500</v>
      </c>
      <c r="J172" s="64"/>
      <c r="K172" s="94"/>
    </row>
    <row r="173" spans="2:11" s="6" customFormat="1" ht="60">
      <c r="B173" s="63">
        <v>41467</v>
      </c>
      <c r="C173" s="62" t="s">
        <v>1113</v>
      </c>
      <c r="D173" s="62" t="s">
        <v>154</v>
      </c>
      <c r="E173" s="62" t="s">
        <v>855</v>
      </c>
      <c r="F173" s="64"/>
      <c r="G173" s="64">
        <v>66318.1</v>
      </c>
      <c r="H173" s="64"/>
      <c r="I173" s="64"/>
      <c r="J173" s="64"/>
      <c r="K173" s="62"/>
    </row>
    <row r="174" spans="2:11" s="6" customFormat="1" ht="30">
      <c r="B174" s="63">
        <v>41469</v>
      </c>
      <c r="C174" s="94" t="s">
        <v>583</v>
      </c>
      <c r="D174" s="94" t="s">
        <v>54</v>
      </c>
      <c r="E174" s="94" t="s">
        <v>119</v>
      </c>
      <c r="F174" s="64">
        <v>300</v>
      </c>
      <c r="G174" s="64"/>
      <c r="H174" s="64"/>
      <c r="I174" s="64"/>
      <c r="J174" s="64"/>
      <c r="K174" s="62"/>
    </row>
    <row r="175" spans="2:11" s="6" customFormat="1" ht="60">
      <c r="B175" s="63">
        <v>41469</v>
      </c>
      <c r="C175" s="94" t="s">
        <v>1208</v>
      </c>
      <c r="D175" s="94" t="s">
        <v>54</v>
      </c>
      <c r="E175" s="94" t="s">
        <v>119</v>
      </c>
      <c r="F175" s="64"/>
      <c r="G175" s="64"/>
      <c r="H175" s="64">
        <v>3860</v>
      </c>
      <c r="I175" s="64"/>
      <c r="J175" s="64"/>
      <c r="K175" s="117" t="s">
        <v>1210</v>
      </c>
    </row>
    <row r="176" spans="2:11" s="6" customFormat="1" ht="75">
      <c r="B176" s="35">
        <v>41469</v>
      </c>
      <c r="C176" s="37" t="s">
        <v>1123</v>
      </c>
      <c r="D176" s="37" t="s">
        <v>61</v>
      </c>
      <c r="E176" s="93" t="s">
        <v>142</v>
      </c>
      <c r="F176" s="19"/>
      <c r="G176" s="19"/>
      <c r="H176" s="19">
        <v>31150</v>
      </c>
      <c r="I176" s="19"/>
      <c r="J176" s="19"/>
      <c r="K176" s="116" t="s">
        <v>1122</v>
      </c>
    </row>
    <row r="177" spans="2:11" s="6" customFormat="1" ht="30">
      <c r="B177" s="63">
        <v>41473</v>
      </c>
      <c r="C177" s="94" t="s">
        <v>1103</v>
      </c>
      <c r="D177" s="94" t="s">
        <v>54</v>
      </c>
      <c r="E177" s="94" t="s">
        <v>119</v>
      </c>
      <c r="F177" s="64">
        <v>500</v>
      </c>
      <c r="G177" s="64"/>
      <c r="H177" s="64"/>
      <c r="I177" s="64"/>
      <c r="J177" s="64"/>
      <c r="K177" s="62"/>
    </row>
    <row r="178" spans="2:11" s="6" customFormat="1" ht="165">
      <c r="B178" s="90">
        <v>41473</v>
      </c>
      <c r="C178" s="91" t="s">
        <v>1115</v>
      </c>
      <c r="D178" s="91" t="s">
        <v>66</v>
      </c>
      <c r="E178" s="91" t="s">
        <v>26</v>
      </c>
      <c r="F178" s="92"/>
      <c r="G178" s="92">
        <v>7341</v>
      </c>
      <c r="H178" s="92"/>
      <c r="I178" s="92"/>
      <c r="J178" s="92"/>
      <c r="K178" s="91"/>
    </row>
    <row r="179" spans="2:11" s="6" customFormat="1" ht="30">
      <c r="B179" s="63">
        <v>41474</v>
      </c>
      <c r="C179" s="62" t="s">
        <v>1268</v>
      </c>
      <c r="D179" s="94" t="s">
        <v>54</v>
      </c>
      <c r="E179" s="94" t="s">
        <v>119</v>
      </c>
      <c r="F179" s="64"/>
      <c r="G179" s="64">
        <v>5000</v>
      </c>
      <c r="H179" s="64"/>
      <c r="I179" s="64"/>
      <c r="J179" s="64"/>
      <c r="K179" s="62"/>
    </row>
    <row r="180" spans="2:11" s="6" customFormat="1" ht="30">
      <c r="B180" s="63">
        <v>41475</v>
      </c>
      <c r="C180" s="94" t="s">
        <v>957</v>
      </c>
      <c r="D180" s="94" t="s">
        <v>54</v>
      </c>
      <c r="E180" s="94" t="s">
        <v>119</v>
      </c>
      <c r="F180" s="64">
        <v>250</v>
      </c>
      <c r="G180" s="64"/>
      <c r="H180" s="64"/>
      <c r="I180" s="64"/>
      <c r="J180" s="64"/>
      <c r="K180" s="62"/>
    </row>
    <row r="181" spans="2:11" s="6" customFormat="1" ht="30">
      <c r="B181" s="63">
        <v>41475</v>
      </c>
      <c r="C181" s="94" t="s">
        <v>1104</v>
      </c>
      <c r="D181" s="94" t="s">
        <v>54</v>
      </c>
      <c r="E181" s="94" t="s">
        <v>119</v>
      </c>
      <c r="F181" s="64">
        <v>500</v>
      </c>
      <c r="G181" s="64"/>
      <c r="H181" s="64"/>
      <c r="I181" s="64"/>
      <c r="J181" s="64"/>
      <c r="K181" s="62"/>
    </row>
    <row r="182" spans="2:11" s="6" customFormat="1" ht="105">
      <c r="B182" s="63">
        <v>41475</v>
      </c>
      <c r="C182" s="94" t="s">
        <v>1209</v>
      </c>
      <c r="D182" s="94" t="s">
        <v>55</v>
      </c>
      <c r="E182" s="94" t="s">
        <v>96</v>
      </c>
      <c r="F182" s="64"/>
      <c r="G182" s="64"/>
      <c r="H182" s="64">
        <v>1093.7</v>
      </c>
      <c r="I182" s="64"/>
      <c r="J182" s="64"/>
      <c r="K182" s="117" t="s">
        <v>1210</v>
      </c>
    </row>
    <row r="183" spans="2:11" s="6" customFormat="1" ht="30">
      <c r="B183" s="63">
        <v>41478</v>
      </c>
      <c r="C183" s="94" t="s">
        <v>932</v>
      </c>
      <c r="D183" s="94" t="s">
        <v>54</v>
      </c>
      <c r="E183" s="94" t="s">
        <v>119</v>
      </c>
      <c r="F183" s="64"/>
      <c r="G183" s="64">
        <v>2000</v>
      </c>
      <c r="H183" s="64"/>
      <c r="I183" s="64"/>
      <c r="J183" s="64"/>
      <c r="K183" s="94"/>
    </row>
    <row r="184" spans="2:11" s="6" customFormat="1" ht="30">
      <c r="B184" s="63">
        <v>41478</v>
      </c>
      <c r="C184" s="94" t="s">
        <v>958</v>
      </c>
      <c r="D184" s="94" t="s">
        <v>54</v>
      </c>
      <c r="E184" s="94" t="s">
        <v>119</v>
      </c>
      <c r="F184" s="64">
        <v>200</v>
      </c>
      <c r="G184" s="64"/>
      <c r="H184" s="64"/>
      <c r="I184" s="64"/>
      <c r="J184" s="64"/>
      <c r="K184" s="62"/>
    </row>
    <row r="185" spans="2:11" s="6" customFormat="1" ht="15">
      <c r="B185" s="63">
        <v>41479</v>
      </c>
      <c r="C185" s="94" t="s">
        <v>1116</v>
      </c>
      <c r="D185" s="94" t="s">
        <v>54</v>
      </c>
      <c r="E185" s="94" t="s">
        <v>119</v>
      </c>
      <c r="F185" s="64"/>
      <c r="G185" s="64">
        <v>1000</v>
      </c>
      <c r="H185" s="64"/>
      <c r="I185" s="64"/>
      <c r="J185" s="64"/>
      <c r="K185" s="94"/>
    </row>
    <row r="186" spans="2:11" s="6" customFormat="1" ht="30">
      <c r="B186" s="63">
        <v>41486</v>
      </c>
      <c r="C186" s="62" t="s">
        <v>948</v>
      </c>
      <c r="D186" s="62" t="s">
        <v>84</v>
      </c>
      <c r="E186" s="62" t="s">
        <v>44</v>
      </c>
      <c r="F186" s="64">
        <v>0</v>
      </c>
      <c r="G186" s="64">
        <v>559.09</v>
      </c>
      <c r="H186" s="64">
        <v>0</v>
      </c>
      <c r="I186" s="64">
        <v>0</v>
      </c>
      <c r="J186" s="64">
        <v>0</v>
      </c>
      <c r="K186" s="62"/>
    </row>
    <row r="187" spans="2:11" s="6" customFormat="1" ht="30">
      <c r="B187" s="63">
        <v>41488</v>
      </c>
      <c r="C187" s="94" t="s">
        <v>1133</v>
      </c>
      <c r="D187" s="94" t="s">
        <v>55</v>
      </c>
      <c r="E187" s="94" t="s">
        <v>96</v>
      </c>
      <c r="F187" s="64"/>
      <c r="G187" s="64"/>
      <c r="H187" s="64">
        <v>5000</v>
      </c>
      <c r="I187" s="64"/>
      <c r="J187" s="64"/>
      <c r="K187" s="94"/>
    </row>
    <row r="188" spans="2:11" s="6" customFormat="1" ht="15">
      <c r="B188" s="63">
        <v>41489</v>
      </c>
      <c r="C188" s="62" t="s">
        <v>599</v>
      </c>
      <c r="D188" s="94" t="s">
        <v>54</v>
      </c>
      <c r="E188" s="94" t="s">
        <v>119</v>
      </c>
      <c r="F188" s="64"/>
      <c r="G188" s="64"/>
      <c r="H188" s="64"/>
      <c r="I188" s="64">
        <v>500</v>
      </c>
      <c r="J188" s="64"/>
      <c r="K188" s="94"/>
    </row>
    <row r="189" spans="2:11" s="6" customFormat="1" ht="30">
      <c r="B189" s="63">
        <v>41491</v>
      </c>
      <c r="C189" s="94" t="s">
        <v>1267</v>
      </c>
      <c r="D189" s="94" t="s">
        <v>54</v>
      </c>
      <c r="E189" s="94" t="s">
        <v>119</v>
      </c>
      <c r="F189" s="64">
        <v>200</v>
      </c>
      <c r="G189" s="64"/>
      <c r="H189" s="64"/>
      <c r="I189" s="64"/>
      <c r="J189" s="64"/>
      <c r="K189" s="62"/>
    </row>
    <row r="190" spans="2:11" s="6" customFormat="1" ht="60">
      <c r="B190" s="63">
        <v>41495</v>
      </c>
      <c r="C190" s="62" t="s">
        <v>1278</v>
      </c>
      <c r="D190" s="62" t="s">
        <v>154</v>
      </c>
      <c r="E190" s="62" t="s">
        <v>855</v>
      </c>
      <c r="F190" s="64"/>
      <c r="G190" s="64">
        <v>102159.21</v>
      </c>
      <c r="H190" s="64"/>
      <c r="I190" s="64"/>
      <c r="J190" s="64"/>
      <c r="K190" s="62"/>
    </row>
    <row r="191" spans="2:11" s="6" customFormat="1" ht="15">
      <c r="B191" s="63">
        <v>41498</v>
      </c>
      <c r="C191" s="94" t="s">
        <v>1279</v>
      </c>
      <c r="D191" s="94" t="s">
        <v>54</v>
      </c>
      <c r="E191" s="94" t="s">
        <v>119</v>
      </c>
      <c r="F191" s="64"/>
      <c r="G191" s="64">
        <v>3000</v>
      </c>
      <c r="H191" s="64"/>
      <c r="I191" s="64"/>
      <c r="J191" s="64"/>
      <c r="K191" s="62"/>
    </row>
    <row r="192" spans="2:11" s="6" customFormat="1" ht="30">
      <c r="B192" s="63">
        <v>41498</v>
      </c>
      <c r="C192" s="94" t="s">
        <v>583</v>
      </c>
      <c r="D192" s="94" t="s">
        <v>54</v>
      </c>
      <c r="E192" s="94" t="s">
        <v>119</v>
      </c>
      <c r="F192" s="64">
        <v>500</v>
      </c>
      <c r="G192" s="64"/>
      <c r="H192" s="64"/>
      <c r="I192" s="64"/>
      <c r="J192" s="64"/>
      <c r="K192" s="62"/>
    </row>
    <row r="193" spans="2:11" s="6" customFormat="1" ht="60">
      <c r="B193" s="63">
        <v>41500</v>
      </c>
      <c r="C193" s="62" t="s">
        <v>1478</v>
      </c>
      <c r="D193" s="94" t="s">
        <v>54</v>
      </c>
      <c r="E193" s="94" t="s">
        <v>119</v>
      </c>
      <c r="F193" s="64"/>
      <c r="G193" s="64"/>
      <c r="H193" s="64">
        <v>2180</v>
      </c>
      <c r="I193" s="64"/>
      <c r="J193" s="64"/>
      <c r="K193" s="62"/>
    </row>
    <row r="194" spans="2:11" s="6" customFormat="1" ht="75">
      <c r="B194" s="63">
        <v>41500</v>
      </c>
      <c r="C194" s="94" t="s">
        <v>1441</v>
      </c>
      <c r="D194" s="62" t="s">
        <v>55</v>
      </c>
      <c r="E194" s="62" t="s">
        <v>96</v>
      </c>
      <c r="F194" s="64"/>
      <c r="G194" s="64"/>
      <c r="H194" s="64">
        <v>903.4</v>
      </c>
      <c r="I194" s="64"/>
      <c r="J194" s="64"/>
      <c r="K194" s="62"/>
    </row>
    <row r="195" spans="2:11" s="6" customFormat="1" ht="75">
      <c r="B195" s="63">
        <v>41500</v>
      </c>
      <c r="C195" s="94" t="s">
        <v>1442</v>
      </c>
      <c r="D195" s="62" t="s">
        <v>55</v>
      </c>
      <c r="E195" s="62" t="s">
        <v>96</v>
      </c>
      <c r="F195" s="64"/>
      <c r="G195" s="64"/>
      <c r="H195" s="64">
        <v>1202</v>
      </c>
      <c r="I195" s="64"/>
      <c r="J195" s="64"/>
      <c r="K195" s="62"/>
    </row>
    <row r="196" spans="2:11" s="6" customFormat="1" ht="409.5">
      <c r="B196" s="118">
        <v>41500</v>
      </c>
      <c r="C196" s="94" t="s">
        <v>1479</v>
      </c>
      <c r="D196" s="94" t="s">
        <v>89</v>
      </c>
      <c r="E196" s="94" t="s">
        <v>49</v>
      </c>
      <c r="F196" s="64">
        <v>28210</v>
      </c>
      <c r="G196" s="64"/>
      <c r="H196" s="64"/>
      <c r="I196" s="64"/>
      <c r="J196" s="64"/>
      <c r="K196" s="94"/>
    </row>
    <row r="197" spans="2:11" s="6" customFormat="1" ht="60">
      <c r="B197" s="63">
        <v>41501</v>
      </c>
      <c r="C197" s="62" t="s">
        <v>1478</v>
      </c>
      <c r="D197" s="94" t="s">
        <v>54</v>
      </c>
      <c r="E197" s="94" t="s">
        <v>119</v>
      </c>
      <c r="F197" s="64"/>
      <c r="G197" s="64"/>
      <c r="H197" s="64">
        <v>2830</v>
      </c>
      <c r="I197" s="64"/>
      <c r="J197" s="64"/>
      <c r="K197" s="62"/>
    </row>
    <row r="198" spans="2:11" s="6" customFormat="1" ht="60">
      <c r="B198" s="63">
        <v>41501</v>
      </c>
      <c r="C198" s="62" t="s">
        <v>1478</v>
      </c>
      <c r="D198" s="94" t="s">
        <v>54</v>
      </c>
      <c r="E198" s="94" t="s">
        <v>119</v>
      </c>
      <c r="F198" s="64"/>
      <c r="G198" s="64"/>
      <c r="H198" s="64">
        <v>2400</v>
      </c>
      <c r="I198" s="64"/>
      <c r="J198" s="64"/>
      <c r="K198" s="62"/>
    </row>
    <row r="199" spans="2:11" s="6" customFormat="1" ht="60">
      <c r="B199" s="63">
        <v>41501</v>
      </c>
      <c r="C199" s="62" t="s">
        <v>1478</v>
      </c>
      <c r="D199" s="94" t="s">
        <v>54</v>
      </c>
      <c r="E199" s="94" t="s">
        <v>119</v>
      </c>
      <c r="F199" s="64"/>
      <c r="G199" s="64"/>
      <c r="H199" s="64">
        <v>503.75</v>
      </c>
      <c r="I199" s="64"/>
      <c r="J199" s="64"/>
      <c r="K199" s="62"/>
    </row>
    <row r="200" spans="2:11" s="6" customFormat="1" ht="90">
      <c r="B200" s="63">
        <v>41501</v>
      </c>
      <c r="C200" s="94" t="s">
        <v>1443</v>
      </c>
      <c r="D200" s="62" t="s">
        <v>55</v>
      </c>
      <c r="E200" s="62" t="s">
        <v>96</v>
      </c>
      <c r="F200" s="64"/>
      <c r="G200" s="64"/>
      <c r="H200" s="64">
        <v>443</v>
      </c>
      <c r="I200" s="64"/>
      <c r="J200" s="64"/>
      <c r="K200" s="62"/>
    </row>
    <row r="201" spans="2:11" s="6" customFormat="1" ht="75">
      <c r="B201" s="63">
        <v>41501</v>
      </c>
      <c r="C201" s="94" t="s">
        <v>1270</v>
      </c>
      <c r="D201" s="94" t="s">
        <v>89</v>
      </c>
      <c r="E201" s="94" t="s">
        <v>49</v>
      </c>
      <c r="F201" s="64">
        <v>143.5</v>
      </c>
      <c r="G201" s="64"/>
      <c r="H201" s="64"/>
      <c r="I201" s="64"/>
      <c r="J201" s="64"/>
      <c r="K201" s="94"/>
    </row>
    <row r="202" spans="2:11" s="6" customFormat="1" ht="30">
      <c r="B202" s="63">
        <v>41502</v>
      </c>
      <c r="C202" s="94" t="s">
        <v>958</v>
      </c>
      <c r="D202" s="94" t="s">
        <v>54</v>
      </c>
      <c r="E202" s="94" t="s">
        <v>119</v>
      </c>
      <c r="F202" s="64">
        <v>350</v>
      </c>
      <c r="G202" s="64"/>
      <c r="H202" s="64"/>
      <c r="I202" s="64"/>
      <c r="J202" s="64"/>
      <c r="K202" s="62"/>
    </row>
    <row r="203" spans="2:11" s="6" customFormat="1" ht="60">
      <c r="B203" s="63">
        <v>41502</v>
      </c>
      <c r="C203" s="62" t="s">
        <v>1478</v>
      </c>
      <c r="D203" s="94" t="s">
        <v>54</v>
      </c>
      <c r="E203" s="94" t="s">
        <v>119</v>
      </c>
      <c r="F203" s="64"/>
      <c r="G203" s="64"/>
      <c r="H203" s="64">
        <v>1020</v>
      </c>
      <c r="I203" s="64"/>
      <c r="J203" s="64"/>
      <c r="K203" s="62"/>
    </row>
    <row r="204" spans="2:11" s="6" customFormat="1" ht="60">
      <c r="B204" s="63">
        <v>41502</v>
      </c>
      <c r="C204" s="62" t="s">
        <v>1478</v>
      </c>
      <c r="D204" s="94" t="s">
        <v>54</v>
      </c>
      <c r="E204" s="94" t="s">
        <v>119</v>
      </c>
      <c r="F204" s="64"/>
      <c r="G204" s="64"/>
      <c r="H204" s="64">
        <v>2076</v>
      </c>
      <c r="I204" s="64"/>
      <c r="J204" s="64"/>
      <c r="K204" s="62"/>
    </row>
    <row r="205" spans="2:11" s="6" customFormat="1" ht="75">
      <c r="B205" s="63">
        <v>41502</v>
      </c>
      <c r="C205" s="94" t="s">
        <v>1444</v>
      </c>
      <c r="D205" s="62" t="s">
        <v>55</v>
      </c>
      <c r="E205" s="62" t="s">
        <v>96</v>
      </c>
      <c r="F205" s="64"/>
      <c r="G205" s="64"/>
      <c r="H205" s="64">
        <v>309.15</v>
      </c>
      <c r="I205" s="64"/>
      <c r="J205" s="64"/>
      <c r="K205" s="62"/>
    </row>
    <row r="206" spans="2:11" s="6" customFormat="1" ht="90">
      <c r="B206" s="63">
        <v>41502</v>
      </c>
      <c r="C206" s="94" t="s">
        <v>1445</v>
      </c>
      <c r="D206" s="62" t="s">
        <v>55</v>
      </c>
      <c r="E206" s="62" t="s">
        <v>96</v>
      </c>
      <c r="F206" s="64"/>
      <c r="G206" s="64"/>
      <c r="H206" s="64">
        <v>100</v>
      </c>
      <c r="I206" s="64"/>
      <c r="J206" s="64"/>
      <c r="K206" s="62"/>
    </row>
    <row r="207" spans="2:11" s="6" customFormat="1" ht="75">
      <c r="B207" s="63">
        <v>41502</v>
      </c>
      <c r="C207" s="94" t="s">
        <v>1446</v>
      </c>
      <c r="D207" s="62" t="s">
        <v>55</v>
      </c>
      <c r="E207" s="62" t="s">
        <v>96</v>
      </c>
      <c r="F207" s="64"/>
      <c r="G207" s="64"/>
      <c r="H207" s="64">
        <v>355.35</v>
      </c>
      <c r="I207" s="64"/>
      <c r="J207" s="64"/>
      <c r="K207" s="62"/>
    </row>
    <row r="208" spans="2:11" s="6" customFormat="1" ht="60">
      <c r="B208" s="63">
        <v>41503</v>
      </c>
      <c r="C208" s="62" t="s">
        <v>1478</v>
      </c>
      <c r="D208" s="94" t="s">
        <v>54</v>
      </c>
      <c r="E208" s="94" t="s">
        <v>119</v>
      </c>
      <c r="F208" s="64"/>
      <c r="G208" s="64"/>
      <c r="H208" s="64">
        <v>4320.1</v>
      </c>
      <c r="I208" s="64"/>
      <c r="J208" s="64"/>
      <c r="K208" s="62"/>
    </row>
    <row r="209" spans="2:11" s="6" customFormat="1" ht="30">
      <c r="B209" s="63">
        <v>41504</v>
      </c>
      <c r="C209" s="94" t="s">
        <v>956</v>
      </c>
      <c r="D209" s="94" t="s">
        <v>54</v>
      </c>
      <c r="E209" s="94" t="s">
        <v>119</v>
      </c>
      <c r="F209" s="64">
        <v>120</v>
      </c>
      <c r="G209" s="64"/>
      <c r="H209" s="64"/>
      <c r="I209" s="64"/>
      <c r="J209" s="64"/>
      <c r="K209" s="62"/>
    </row>
    <row r="210" spans="2:11" s="6" customFormat="1" ht="120">
      <c r="B210" s="63">
        <v>41505</v>
      </c>
      <c r="C210" s="94" t="s">
        <v>1477</v>
      </c>
      <c r="D210" s="62" t="s">
        <v>55</v>
      </c>
      <c r="E210" s="62" t="s">
        <v>96</v>
      </c>
      <c r="F210" s="64"/>
      <c r="G210" s="64"/>
      <c r="H210" s="64">
        <v>39031.7</v>
      </c>
      <c r="I210" s="64"/>
      <c r="J210" s="64"/>
      <c r="K210" s="62"/>
    </row>
    <row r="211" spans="2:11" s="6" customFormat="1" ht="45">
      <c r="B211" s="63">
        <v>41506</v>
      </c>
      <c r="C211" s="94" t="s">
        <v>1280</v>
      </c>
      <c r="D211" s="94" t="s">
        <v>55</v>
      </c>
      <c r="E211" s="94" t="s">
        <v>96</v>
      </c>
      <c r="F211" s="64"/>
      <c r="G211" s="64">
        <v>38500</v>
      </c>
      <c r="H211" s="64"/>
      <c r="I211" s="64"/>
      <c r="J211" s="64"/>
      <c r="K211" s="94"/>
    </row>
    <row r="212" spans="2:11" s="6" customFormat="1" ht="45">
      <c r="B212" s="63">
        <v>41507</v>
      </c>
      <c r="C212" s="62" t="s">
        <v>1436</v>
      </c>
      <c r="D212" s="62" t="s">
        <v>55</v>
      </c>
      <c r="E212" s="62" t="s">
        <v>96</v>
      </c>
      <c r="F212" s="64"/>
      <c r="G212" s="64"/>
      <c r="H212" s="64"/>
      <c r="I212" s="64"/>
      <c r="J212" s="64">
        <v>384</v>
      </c>
      <c r="K212" s="62"/>
    </row>
    <row r="213" spans="2:11" s="6" customFormat="1" ht="75">
      <c r="B213" s="63">
        <v>41507</v>
      </c>
      <c r="C213" s="94" t="s">
        <v>1447</v>
      </c>
      <c r="D213" s="62" t="s">
        <v>55</v>
      </c>
      <c r="E213" s="62" t="s">
        <v>96</v>
      </c>
      <c r="F213" s="64"/>
      <c r="G213" s="64"/>
      <c r="H213" s="64">
        <v>64.7</v>
      </c>
      <c r="I213" s="64"/>
      <c r="J213" s="64"/>
      <c r="K213" s="62"/>
    </row>
    <row r="214" spans="2:11" s="6" customFormat="1" ht="75">
      <c r="B214" s="63">
        <v>41507</v>
      </c>
      <c r="C214" s="94" t="s">
        <v>1448</v>
      </c>
      <c r="D214" s="62" t="s">
        <v>55</v>
      </c>
      <c r="E214" s="62" t="s">
        <v>96</v>
      </c>
      <c r="F214" s="64"/>
      <c r="G214" s="64"/>
      <c r="H214" s="64">
        <v>1030.8</v>
      </c>
      <c r="I214" s="64"/>
      <c r="J214" s="64"/>
      <c r="K214" s="94"/>
    </row>
    <row r="215" spans="2:11" s="6" customFormat="1" ht="75">
      <c r="B215" s="63">
        <v>41507</v>
      </c>
      <c r="C215" s="94" t="s">
        <v>1449</v>
      </c>
      <c r="D215" s="62" t="s">
        <v>55</v>
      </c>
      <c r="E215" s="62" t="s">
        <v>96</v>
      </c>
      <c r="F215" s="64"/>
      <c r="G215" s="64"/>
      <c r="H215" s="64">
        <v>933.8</v>
      </c>
      <c r="I215" s="64"/>
      <c r="J215" s="64"/>
      <c r="K215" s="94"/>
    </row>
    <row r="216" spans="2:11" s="6" customFormat="1" ht="90">
      <c r="B216" s="63">
        <v>41507</v>
      </c>
      <c r="C216" s="94" t="s">
        <v>1450</v>
      </c>
      <c r="D216" s="62" t="s">
        <v>55</v>
      </c>
      <c r="E216" s="62" t="s">
        <v>96</v>
      </c>
      <c r="F216" s="64"/>
      <c r="G216" s="64"/>
      <c r="H216" s="64">
        <v>255.2</v>
      </c>
      <c r="I216" s="64"/>
      <c r="J216" s="64"/>
      <c r="K216" s="94"/>
    </row>
    <row r="217" spans="2:11" s="6" customFormat="1" ht="75">
      <c r="B217" s="63">
        <v>41507</v>
      </c>
      <c r="C217" s="94" t="s">
        <v>1451</v>
      </c>
      <c r="D217" s="62" t="s">
        <v>55</v>
      </c>
      <c r="E217" s="62" t="s">
        <v>96</v>
      </c>
      <c r="F217" s="64"/>
      <c r="G217" s="64"/>
      <c r="H217" s="64">
        <v>868.33</v>
      </c>
      <c r="I217" s="64"/>
      <c r="J217" s="64"/>
      <c r="K217" s="94"/>
    </row>
    <row r="218" spans="2:11" s="6" customFormat="1" ht="63.75" customHeight="1">
      <c r="B218" s="63">
        <v>41507</v>
      </c>
      <c r="C218" s="94" t="s">
        <v>1452</v>
      </c>
      <c r="D218" s="62" t="s">
        <v>55</v>
      </c>
      <c r="E218" s="62" t="s">
        <v>96</v>
      </c>
      <c r="F218" s="64"/>
      <c r="G218" s="64"/>
      <c r="H218" s="64">
        <v>157.55</v>
      </c>
      <c r="I218" s="64"/>
      <c r="J218" s="64"/>
      <c r="K218" s="94"/>
    </row>
    <row r="219" spans="2:11" s="6" customFormat="1" ht="75">
      <c r="B219" s="63">
        <v>41507</v>
      </c>
      <c r="C219" s="94" t="s">
        <v>1453</v>
      </c>
      <c r="D219" s="62" t="s">
        <v>55</v>
      </c>
      <c r="E219" s="62" t="s">
        <v>96</v>
      </c>
      <c r="F219" s="64"/>
      <c r="G219" s="64"/>
      <c r="H219" s="64">
        <v>1831.9</v>
      </c>
      <c r="I219" s="64"/>
      <c r="J219" s="64"/>
      <c r="K219" s="94"/>
    </row>
    <row r="220" spans="2:11" s="6" customFormat="1" ht="75">
      <c r="B220" s="63">
        <v>41507</v>
      </c>
      <c r="C220" s="94" t="s">
        <v>1454</v>
      </c>
      <c r="D220" s="62" t="s">
        <v>55</v>
      </c>
      <c r="E220" s="62" t="s">
        <v>96</v>
      </c>
      <c r="F220" s="64"/>
      <c r="G220" s="64"/>
      <c r="H220" s="64">
        <v>379.8</v>
      </c>
      <c r="I220" s="64"/>
      <c r="J220" s="64"/>
      <c r="K220" s="94"/>
    </row>
    <row r="221" spans="2:11" s="6" customFormat="1" ht="75">
      <c r="B221" s="63">
        <v>41507</v>
      </c>
      <c r="C221" s="94" t="s">
        <v>1455</v>
      </c>
      <c r="D221" s="62" t="s">
        <v>55</v>
      </c>
      <c r="E221" s="62" t="s">
        <v>96</v>
      </c>
      <c r="F221" s="64"/>
      <c r="G221" s="64"/>
      <c r="H221" s="64">
        <v>1049.45</v>
      </c>
      <c r="I221" s="64"/>
      <c r="J221" s="64"/>
      <c r="K221" s="94"/>
    </row>
    <row r="222" spans="2:11" s="6" customFormat="1" ht="75">
      <c r="B222" s="63">
        <v>41507</v>
      </c>
      <c r="C222" s="94" t="s">
        <v>1456</v>
      </c>
      <c r="D222" s="62" t="s">
        <v>55</v>
      </c>
      <c r="E222" s="62" t="s">
        <v>96</v>
      </c>
      <c r="F222" s="64"/>
      <c r="G222" s="64"/>
      <c r="H222" s="64">
        <v>1614.3</v>
      </c>
      <c r="I222" s="64"/>
      <c r="J222" s="64"/>
      <c r="K222" s="62"/>
    </row>
    <row r="223" spans="2:11" s="6" customFormat="1" ht="75">
      <c r="B223" s="63">
        <v>41507</v>
      </c>
      <c r="C223" s="94" t="s">
        <v>1457</v>
      </c>
      <c r="D223" s="62" t="s">
        <v>55</v>
      </c>
      <c r="E223" s="62" t="s">
        <v>96</v>
      </c>
      <c r="F223" s="64"/>
      <c r="G223" s="64"/>
      <c r="H223" s="64">
        <v>484.55</v>
      </c>
      <c r="I223" s="64"/>
      <c r="J223" s="64"/>
      <c r="K223" s="62"/>
    </row>
    <row r="224" spans="2:11" s="6" customFormat="1" ht="90">
      <c r="B224" s="63">
        <v>41507</v>
      </c>
      <c r="C224" s="94" t="s">
        <v>1458</v>
      </c>
      <c r="D224" s="62" t="s">
        <v>55</v>
      </c>
      <c r="E224" s="62" t="s">
        <v>96</v>
      </c>
      <c r="F224" s="64"/>
      <c r="G224" s="64"/>
      <c r="H224" s="64">
        <v>904.55</v>
      </c>
      <c r="I224" s="64"/>
      <c r="J224" s="64"/>
      <c r="K224" s="62"/>
    </row>
    <row r="225" spans="2:11" s="6" customFormat="1" ht="75">
      <c r="B225" s="63">
        <v>41507</v>
      </c>
      <c r="C225" s="94" t="s">
        <v>1459</v>
      </c>
      <c r="D225" s="62" t="s">
        <v>55</v>
      </c>
      <c r="E225" s="62" t="s">
        <v>96</v>
      </c>
      <c r="F225" s="64"/>
      <c r="G225" s="64"/>
      <c r="H225" s="64">
        <v>407.3</v>
      </c>
      <c r="I225" s="64"/>
      <c r="J225" s="64"/>
      <c r="K225" s="62"/>
    </row>
    <row r="226" spans="2:11" s="6" customFormat="1" ht="90">
      <c r="B226" s="63">
        <v>41507</v>
      </c>
      <c r="C226" s="94" t="s">
        <v>1460</v>
      </c>
      <c r="D226" s="62" t="s">
        <v>55</v>
      </c>
      <c r="E226" s="62" t="s">
        <v>96</v>
      </c>
      <c r="F226" s="64"/>
      <c r="G226" s="64"/>
      <c r="H226" s="64">
        <v>478.75</v>
      </c>
      <c r="I226" s="64"/>
      <c r="J226" s="64"/>
      <c r="K226" s="62"/>
    </row>
    <row r="227" spans="2:11" s="6" customFormat="1" ht="75">
      <c r="B227" s="63">
        <v>41507</v>
      </c>
      <c r="C227" s="94" t="s">
        <v>1461</v>
      </c>
      <c r="D227" s="62" t="s">
        <v>55</v>
      </c>
      <c r="E227" s="62" t="s">
        <v>96</v>
      </c>
      <c r="F227" s="64"/>
      <c r="G227" s="64"/>
      <c r="H227" s="64">
        <v>1780.75</v>
      </c>
      <c r="I227" s="64"/>
      <c r="J227" s="64"/>
      <c r="K227" s="62"/>
    </row>
    <row r="228" spans="2:11" s="6" customFormat="1" ht="90">
      <c r="B228" s="63">
        <v>41507</v>
      </c>
      <c r="C228" s="94" t="s">
        <v>1462</v>
      </c>
      <c r="D228" s="62" t="s">
        <v>55</v>
      </c>
      <c r="E228" s="62" t="s">
        <v>96</v>
      </c>
      <c r="F228" s="64"/>
      <c r="G228" s="64"/>
      <c r="H228" s="64">
        <v>452.7</v>
      </c>
      <c r="I228" s="64"/>
      <c r="J228" s="64"/>
      <c r="K228" s="62"/>
    </row>
    <row r="229" spans="2:11" s="6" customFormat="1" ht="75">
      <c r="B229" s="63">
        <v>41507</v>
      </c>
      <c r="C229" s="94" t="s">
        <v>1463</v>
      </c>
      <c r="D229" s="62" t="s">
        <v>55</v>
      </c>
      <c r="E229" s="62" t="s">
        <v>96</v>
      </c>
      <c r="F229" s="64"/>
      <c r="G229" s="64"/>
      <c r="H229" s="64">
        <v>1706.95</v>
      </c>
      <c r="I229" s="64"/>
      <c r="J229" s="64"/>
      <c r="K229" s="62"/>
    </row>
    <row r="230" spans="2:11" s="6" customFormat="1" ht="60">
      <c r="B230" s="63">
        <v>41508</v>
      </c>
      <c r="C230" s="94" t="s">
        <v>1281</v>
      </c>
      <c r="D230" s="15" t="s">
        <v>154</v>
      </c>
      <c r="E230" s="93" t="s">
        <v>855</v>
      </c>
      <c r="F230" s="64"/>
      <c r="G230" s="64">
        <v>24000</v>
      </c>
      <c r="H230" s="64"/>
      <c r="I230" s="64"/>
      <c r="J230" s="64"/>
      <c r="K230" s="94"/>
    </row>
    <row r="231" spans="2:11" s="6" customFormat="1" ht="30">
      <c r="B231" s="63">
        <v>41511</v>
      </c>
      <c r="C231" s="94" t="s">
        <v>1104</v>
      </c>
      <c r="D231" s="94" t="s">
        <v>54</v>
      </c>
      <c r="E231" s="94" t="s">
        <v>119</v>
      </c>
      <c r="F231" s="64">
        <v>500</v>
      </c>
      <c r="G231" s="64"/>
      <c r="H231" s="64"/>
      <c r="I231" s="64"/>
      <c r="J231" s="64"/>
      <c r="K231" s="62"/>
    </row>
    <row r="232" spans="2:11" s="6" customFormat="1" ht="15">
      <c r="B232" s="63">
        <v>41512</v>
      </c>
      <c r="C232" s="94" t="s">
        <v>289</v>
      </c>
      <c r="D232" s="94" t="s">
        <v>54</v>
      </c>
      <c r="E232" s="94" t="s">
        <v>119</v>
      </c>
      <c r="F232" s="64">
        <v>1000</v>
      </c>
      <c r="G232" s="64"/>
      <c r="H232" s="64"/>
      <c r="I232" s="64"/>
      <c r="J232" s="64"/>
      <c r="K232" s="62"/>
    </row>
    <row r="233" spans="2:11" s="6" customFormat="1" ht="75">
      <c r="B233" s="63">
        <v>41512</v>
      </c>
      <c r="C233" s="94" t="s">
        <v>1464</v>
      </c>
      <c r="D233" s="62" t="s">
        <v>55</v>
      </c>
      <c r="E233" s="62" t="s">
        <v>96</v>
      </c>
      <c r="F233" s="64"/>
      <c r="G233" s="64"/>
      <c r="H233" s="64">
        <v>2545.25</v>
      </c>
      <c r="I233" s="64"/>
      <c r="J233" s="64"/>
      <c r="K233" s="62"/>
    </row>
    <row r="234" spans="2:11" s="6" customFormat="1" ht="75">
      <c r="B234" s="63">
        <v>41512</v>
      </c>
      <c r="C234" s="94" t="s">
        <v>1465</v>
      </c>
      <c r="D234" s="62" t="s">
        <v>55</v>
      </c>
      <c r="E234" s="62" t="s">
        <v>96</v>
      </c>
      <c r="F234" s="64"/>
      <c r="G234" s="64"/>
      <c r="H234" s="64">
        <v>354.2</v>
      </c>
      <c r="I234" s="64"/>
      <c r="J234" s="64"/>
      <c r="K234" s="62"/>
    </row>
    <row r="235" spans="2:11" s="6" customFormat="1" ht="90">
      <c r="B235" s="63">
        <v>41512</v>
      </c>
      <c r="C235" s="94" t="s">
        <v>1466</v>
      </c>
      <c r="D235" s="62" t="s">
        <v>55</v>
      </c>
      <c r="E235" s="62" t="s">
        <v>96</v>
      </c>
      <c r="F235" s="64"/>
      <c r="G235" s="64"/>
      <c r="H235" s="64">
        <v>6216.3</v>
      </c>
      <c r="I235" s="64"/>
      <c r="J235" s="64"/>
      <c r="K235" s="62"/>
    </row>
    <row r="236" spans="2:11" s="6" customFormat="1" ht="75">
      <c r="B236" s="63">
        <v>41513</v>
      </c>
      <c r="C236" s="94" t="s">
        <v>1467</v>
      </c>
      <c r="D236" s="62" t="s">
        <v>55</v>
      </c>
      <c r="E236" s="62" t="s">
        <v>96</v>
      </c>
      <c r="F236" s="64"/>
      <c r="G236" s="64"/>
      <c r="H236" s="64">
        <v>604.8</v>
      </c>
      <c r="I236" s="64"/>
      <c r="J236" s="64"/>
      <c r="K236" s="62"/>
    </row>
    <row r="237" spans="2:11" s="6" customFormat="1" ht="75">
      <c r="B237" s="63">
        <v>41514</v>
      </c>
      <c r="C237" s="94" t="s">
        <v>1468</v>
      </c>
      <c r="D237" s="62" t="s">
        <v>55</v>
      </c>
      <c r="E237" s="62" t="s">
        <v>96</v>
      </c>
      <c r="F237" s="64"/>
      <c r="G237" s="64"/>
      <c r="H237" s="64">
        <v>680</v>
      </c>
      <c r="I237" s="64"/>
      <c r="J237" s="64"/>
      <c r="K237" s="62"/>
    </row>
    <row r="238" spans="2:11" s="6" customFormat="1" ht="90">
      <c r="B238" s="63">
        <v>41514</v>
      </c>
      <c r="C238" s="94" t="s">
        <v>1469</v>
      </c>
      <c r="D238" s="62" t="s">
        <v>55</v>
      </c>
      <c r="E238" s="62" t="s">
        <v>96</v>
      </c>
      <c r="F238" s="64"/>
      <c r="G238" s="64"/>
      <c r="H238" s="64">
        <v>1368.96</v>
      </c>
      <c r="I238" s="64"/>
      <c r="J238" s="64"/>
      <c r="K238" s="62"/>
    </row>
    <row r="239" spans="2:11" s="6" customFormat="1" ht="75">
      <c r="B239" s="63">
        <v>41514</v>
      </c>
      <c r="C239" s="94" t="s">
        <v>1470</v>
      </c>
      <c r="D239" s="62" t="s">
        <v>55</v>
      </c>
      <c r="E239" s="62" t="s">
        <v>96</v>
      </c>
      <c r="F239" s="64"/>
      <c r="G239" s="64"/>
      <c r="H239" s="64">
        <v>523</v>
      </c>
      <c r="I239" s="64"/>
      <c r="J239" s="64"/>
      <c r="K239" s="62"/>
    </row>
    <row r="240" spans="2:11" s="6" customFormat="1" ht="75">
      <c r="B240" s="63">
        <v>41514</v>
      </c>
      <c r="C240" s="94" t="s">
        <v>1471</v>
      </c>
      <c r="D240" s="62" t="s">
        <v>55</v>
      </c>
      <c r="E240" s="62" t="s">
        <v>96</v>
      </c>
      <c r="F240" s="64"/>
      <c r="G240" s="64"/>
      <c r="H240" s="64">
        <v>787.3</v>
      </c>
      <c r="I240" s="64"/>
      <c r="J240" s="64"/>
      <c r="K240" s="62"/>
    </row>
    <row r="241" spans="2:11" s="6" customFormat="1" ht="75">
      <c r="B241" s="63">
        <v>41515</v>
      </c>
      <c r="C241" s="94" t="s">
        <v>1472</v>
      </c>
      <c r="D241" s="62" t="s">
        <v>55</v>
      </c>
      <c r="E241" s="62" t="s">
        <v>96</v>
      </c>
      <c r="F241" s="64"/>
      <c r="G241" s="64"/>
      <c r="H241" s="64">
        <v>1142.9</v>
      </c>
      <c r="I241" s="64"/>
      <c r="J241" s="64"/>
      <c r="K241" s="62"/>
    </row>
    <row r="242" spans="2:11" s="6" customFormat="1" ht="90">
      <c r="B242" s="63">
        <v>41515</v>
      </c>
      <c r="C242" s="94" t="s">
        <v>1473</v>
      </c>
      <c r="D242" s="62" t="s">
        <v>55</v>
      </c>
      <c r="E242" s="62" t="s">
        <v>96</v>
      </c>
      <c r="F242" s="64"/>
      <c r="G242" s="64"/>
      <c r="H242" s="64">
        <v>741.75</v>
      </c>
      <c r="I242" s="64"/>
      <c r="J242" s="64"/>
      <c r="K242" s="62"/>
    </row>
    <row r="243" spans="2:11" s="6" customFormat="1" ht="75">
      <c r="B243" s="63">
        <v>41515</v>
      </c>
      <c r="C243" s="94" t="s">
        <v>1474</v>
      </c>
      <c r="D243" s="62" t="s">
        <v>55</v>
      </c>
      <c r="E243" s="62" t="s">
        <v>96</v>
      </c>
      <c r="F243" s="64"/>
      <c r="G243" s="64"/>
      <c r="H243" s="64">
        <v>640.7</v>
      </c>
      <c r="I243" s="64"/>
      <c r="J243" s="64"/>
      <c r="K243" s="62"/>
    </row>
    <row r="244" spans="2:11" s="6" customFormat="1" ht="90">
      <c r="B244" s="63">
        <v>41515</v>
      </c>
      <c r="C244" s="94" t="s">
        <v>1475</v>
      </c>
      <c r="D244" s="62" t="s">
        <v>55</v>
      </c>
      <c r="E244" s="62" t="s">
        <v>96</v>
      </c>
      <c r="F244" s="64"/>
      <c r="G244" s="64"/>
      <c r="H244" s="64">
        <v>1112.3</v>
      </c>
      <c r="I244" s="64"/>
      <c r="J244" s="64"/>
      <c r="K244" s="62"/>
    </row>
    <row r="245" spans="2:11" s="6" customFormat="1" ht="90">
      <c r="B245" s="63">
        <v>41515</v>
      </c>
      <c r="C245" s="94" t="s">
        <v>1476</v>
      </c>
      <c r="D245" s="62" t="s">
        <v>55</v>
      </c>
      <c r="E245" s="62" t="s">
        <v>96</v>
      </c>
      <c r="F245" s="64"/>
      <c r="G245" s="64"/>
      <c r="H245" s="64">
        <v>2000</v>
      </c>
      <c r="I245" s="64"/>
      <c r="J245" s="64"/>
      <c r="K245" s="62"/>
    </row>
    <row r="246" spans="2:11" s="6" customFormat="1" ht="30">
      <c r="B246" s="63">
        <v>41516</v>
      </c>
      <c r="C246" s="94" t="s">
        <v>592</v>
      </c>
      <c r="D246" s="94" t="s">
        <v>54</v>
      </c>
      <c r="E246" s="94" t="s">
        <v>119</v>
      </c>
      <c r="F246" s="64">
        <v>100</v>
      </c>
      <c r="G246" s="64"/>
      <c r="H246" s="64"/>
      <c r="I246" s="64"/>
      <c r="J246" s="64"/>
      <c r="K246" s="62"/>
    </row>
    <row r="247" spans="2:11" s="6" customFormat="1" ht="30">
      <c r="B247" s="63">
        <v>41516</v>
      </c>
      <c r="C247" s="62" t="s">
        <v>190</v>
      </c>
      <c r="D247" s="62" t="s">
        <v>55</v>
      </c>
      <c r="E247" s="62" t="s">
        <v>96</v>
      </c>
      <c r="F247" s="64"/>
      <c r="G247" s="64"/>
      <c r="H247" s="64"/>
      <c r="I247" s="64"/>
      <c r="J247" s="64">
        <v>320</v>
      </c>
      <c r="K247" s="62"/>
    </row>
    <row r="248" spans="2:11" s="6" customFormat="1" ht="30">
      <c r="B248" s="63">
        <v>41516</v>
      </c>
      <c r="C248" s="62" t="s">
        <v>948</v>
      </c>
      <c r="D248" s="62" t="s">
        <v>84</v>
      </c>
      <c r="E248" s="62" t="s">
        <v>44</v>
      </c>
      <c r="F248" s="64">
        <v>0</v>
      </c>
      <c r="G248" s="64">
        <v>183.8</v>
      </c>
      <c r="H248" s="64">
        <v>0</v>
      </c>
      <c r="I248" s="64">
        <v>0</v>
      </c>
      <c r="J248" s="64">
        <v>0</v>
      </c>
      <c r="K248" s="62"/>
    </row>
    <row r="249" spans="2:11" s="6" customFormat="1" ht="30">
      <c r="B249" s="63">
        <v>41520</v>
      </c>
      <c r="C249" s="94" t="s">
        <v>1271</v>
      </c>
      <c r="D249" s="94" t="s">
        <v>54</v>
      </c>
      <c r="E249" s="94" t="s">
        <v>119</v>
      </c>
      <c r="F249" s="64">
        <v>1400</v>
      </c>
      <c r="G249" s="64"/>
      <c r="H249" s="64"/>
      <c r="I249" s="64"/>
      <c r="J249" s="64"/>
      <c r="K249" s="62"/>
    </row>
    <row r="250" spans="2:11" s="6" customFormat="1" ht="30">
      <c r="B250" s="63">
        <v>41520</v>
      </c>
      <c r="C250" s="94" t="s">
        <v>1272</v>
      </c>
      <c r="D250" s="94" t="s">
        <v>54</v>
      </c>
      <c r="E250" s="94" t="s">
        <v>119</v>
      </c>
      <c r="F250" s="64">
        <v>1000</v>
      </c>
      <c r="G250" s="64"/>
      <c r="H250" s="64"/>
      <c r="I250" s="64"/>
      <c r="J250" s="64"/>
      <c r="K250" s="62"/>
    </row>
    <row r="251" spans="2:11" s="6" customFormat="1" ht="15">
      <c r="B251" s="63">
        <v>41521</v>
      </c>
      <c r="C251" s="94" t="s">
        <v>1279</v>
      </c>
      <c r="D251" s="94" t="s">
        <v>54</v>
      </c>
      <c r="E251" s="94" t="s">
        <v>119</v>
      </c>
      <c r="F251" s="64"/>
      <c r="G251" s="64">
        <v>2000</v>
      </c>
      <c r="H251" s="64"/>
      <c r="I251" s="64"/>
      <c r="J251" s="64"/>
      <c r="K251" s="62"/>
    </row>
    <row r="252" spans="2:11" s="6" customFormat="1" ht="60">
      <c r="B252" s="63">
        <v>41522</v>
      </c>
      <c r="C252" s="62" t="s">
        <v>1282</v>
      </c>
      <c r="D252" s="62" t="s">
        <v>154</v>
      </c>
      <c r="E252" s="62" t="s">
        <v>855</v>
      </c>
      <c r="F252" s="64"/>
      <c r="G252" s="64">
        <v>102170</v>
      </c>
      <c r="H252" s="64"/>
      <c r="I252" s="64"/>
      <c r="J252" s="64"/>
      <c r="K252" s="62"/>
    </row>
    <row r="253" spans="2:11" s="6" customFormat="1" ht="15">
      <c r="B253" s="63">
        <v>41524</v>
      </c>
      <c r="C253" s="62" t="s">
        <v>599</v>
      </c>
      <c r="D253" s="94" t="s">
        <v>54</v>
      </c>
      <c r="E253" s="94" t="s">
        <v>119</v>
      </c>
      <c r="F253" s="64"/>
      <c r="G253" s="64"/>
      <c r="H253" s="64"/>
      <c r="I253" s="64">
        <v>500</v>
      </c>
      <c r="J253" s="64"/>
      <c r="K253" s="94"/>
    </row>
    <row r="254" spans="2:11" s="6" customFormat="1" ht="30">
      <c r="B254" s="63">
        <v>41527</v>
      </c>
      <c r="C254" s="62" t="s">
        <v>1566</v>
      </c>
      <c r="D254" s="94" t="s">
        <v>54</v>
      </c>
      <c r="E254" s="94" t="s">
        <v>119</v>
      </c>
      <c r="F254" s="64"/>
      <c r="G254" s="64"/>
      <c r="H254" s="64"/>
      <c r="I254" s="64">
        <v>100</v>
      </c>
      <c r="J254" s="64"/>
      <c r="K254" s="94"/>
    </row>
    <row r="255" spans="2:11" s="6" customFormat="1" ht="15">
      <c r="B255" s="63">
        <v>41527</v>
      </c>
      <c r="C255" s="62" t="s">
        <v>616</v>
      </c>
      <c r="D255" s="94" t="s">
        <v>54</v>
      </c>
      <c r="E255" s="94" t="s">
        <v>119</v>
      </c>
      <c r="F255" s="64"/>
      <c r="G255" s="64"/>
      <c r="H255" s="64">
        <v>5000</v>
      </c>
      <c r="I255" s="64"/>
      <c r="J255" s="64"/>
      <c r="K255" s="62"/>
    </row>
    <row r="256" spans="2:11" s="6" customFormat="1" ht="30">
      <c r="B256" s="63">
        <v>41527</v>
      </c>
      <c r="C256" s="94" t="s">
        <v>1561</v>
      </c>
      <c r="D256" s="94" t="s">
        <v>54</v>
      </c>
      <c r="E256" s="94" t="s">
        <v>119</v>
      </c>
      <c r="F256" s="64">
        <v>230</v>
      </c>
      <c r="G256" s="64"/>
      <c r="H256" s="64"/>
      <c r="I256" s="64"/>
      <c r="J256" s="64"/>
      <c r="K256" s="62"/>
    </row>
    <row r="257" spans="2:11" s="6" customFormat="1" ht="30">
      <c r="B257" s="63">
        <v>41528</v>
      </c>
      <c r="C257" s="94" t="s">
        <v>1483</v>
      </c>
      <c r="D257" s="94" t="s">
        <v>80</v>
      </c>
      <c r="E257" s="94" t="s">
        <v>231</v>
      </c>
      <c r="F257" s="64"/>
      <c r="G257" s="64">
        <v>1000</v>
      </c>
      <c r="H257" s="64"/>
      <c r="I257" s="64"/>
      <c r="J257" s="64"/>
      <c r="K257" s="94"/>
    </row>
    <row r="258" spans="2:11" s="6" customFormat="1" ht="30">
      <c r="B258" s="63">
        <v>41530</v>
      </c>
      <c r="C258" s="94" t="s">
        <v>583</v>
      </c>
      <c r="D258" s="94" t="s">
        <v>54</v>
      </c>
      <c r="E258" s="94" t="s">
        <v>119</v>
      </c>
      <c r="F258" s="64">
        <v>500</v>
      </c>
      <c r="G258" s="64"/>
      <c r="H258" s="64"/>
      <c r="I258" s="64"/>
      <c r="J258" s="64"/>
      <c r="K258" s="62"/>
    </row>
    <row r="259" spans="2:11" s="6" customFormat="1" ht="30">
      <c r="B259" s="63">
        <v>41530</v>
      </c>
      <c r="C259" s="94" t="s">
        <v>1562</v>
      </c>
      <c r="D259" s="94" t="s">
        <v>54</v>
      </c>
      <c r="E259" s="94" t="s">
        <v>119</v>
      </c>
      <c r="F259" s="64">
        <v>300</v>
      </c>
      <c r="G259" s="64"/>
      <c r="H259" s="64"/>
      <c r="I259" s="64"/>
      <c r="J259" s="64"/>
      <c r="K259" s="62"/>
    </row>
    <row r="260" spans="2:11" s="6" customFormat="1" ht="45">
      <c r="B260" s="63">
        <v>41530</v>
      </c>
      <c r="C260" s="62" t="s">
        <v>1436</v>
      </c>
      <c r="D260" s="62" t="s">
        <v>55</v>
      </c>
      <c r="E260" s="62" t="s">
        <v>96</v>
      </c>
      <c r="F260" s="64"/>
      <c r="G260" s="64"/>
      <c r="H260" s="64"/>
      <c r="I260" s="64"/>
      <c r="J260" s="64">
        <v>420</v>
      </c>
      <c r="K260" s="62"/>
    </row>
    <row r="261" spans="2:11" s="6" customFormat="1" ht="15">
      <c r="B261" s="63">
        <v>41533</v>
      </c>
      <c r="C261" s="94" t="s">
        <v>320</v>
      </c>
      <c r="D261" s="94" t="s">
        <v>54</v>
      </c>
      <c r="E261" s="94" t="s">
        <v>119</v>
      </c>
      <c r="F261" s="64">
        <v>1000</v>
      </c>
      <c r="G261" s="64"/>
      <c r="H261" s="64"/>
      <c r="I261" s="64"/>
      <c r="J261" s="64"/>
      <c r="K261" s="62"/>
    </row>
    <row r="262" spans="2:11" s="6" customFormat="1" ht="15">
      <c r="B262" s="63">
        <v>41534</v>
      </c>
      <c r="C262" s="62" t="s">
        <v>1404</v>
      </c>
      <c r="D262" s="94" t="s">
        <v>54</v>
      </c>
      <c r="E262" s="94" t="s">
        <v>119</v>
      </c>
      <c r="F262" s="64"/>
      <c r="G262" s="64"/>
      <c r="H262" s="64">
        <v>5000</v>
      </c>
      <c r="I262" s="64"/>
      <c r="J262" s="64"/>
      <c r="K262" s="62"/>
    </row>
    <row r="263" spans="2:11" s="6" customFormat="1" ht="30">
      <c r="B263" s="63">
        <v>41541</v>
      </c>
      <c r="C263" s="94" t="s">
        <v>1484</v>
      </c>
      <c r="D263" s="94" t="s">
        <v>162</v>
      </c>
      <c r="E263" s="94" t="s">
        <v>1726</v>
      </c>
      <c r="F263" s="64"/>
      <c r="G263" s="64">
        <v>10000</v>
      </c>
      <c r="H263" s="64"/>
      <c r="I263" s="64"/>
      <c r="J263" s="64"/>
      <c r="K263" s="62"/>
    </row>
    <row r="264" spans="2:11" s="6" customFormat="1" ht="30">
      <c r="B264" s="63">
        <v>41543</v>
      </c>
      <c r="C264" s="94" t="s">
        <v>1104</v>
      </c>
      <c r="D264" s="94" t="s">
        <v>54</v>
      </c>
      <c r="E264" s="94" t="s">
        <v>119</v>
      </c>
      <c r="F264" s="64">
        <v>500</v>
      </c>
      <c r="G264" s="64"/>
      <c r="H264" s="64"/>
      <c r="I264" s="64"/>
      <c r="J264" s="64"/>
      <c r="K264" s="62"/>
    </row>
    <row r="265" spans="2:11" s="6" customFormat="1" ht="45">
      <c r="B265" s="63">
        <v>41547</v>
      </c>
      <c r="C265" s="62" t="s">
        <v>1506</v>
      </c>
      <c r="D265" s="62" t="s">
        <v>84</v>
      </c>
      <c r="E265" s="62" t="s">
        <v>44</v>
      </c>
      <c r="F265" s="64">
        <v>0</v>
      </c>
      <c r="G265" s="64">
        <v>156.27</v>
      </c>
      <c r="H265" s="64">
        <v>0</v>
      </c>
      <c r="I265" s="64">
        <v>0</v>
      </c>
      <c r="J265" s="64">
        <v>0</v>
      </c>
      <c r="K265" s="62"/>
    </row>
    <row r="266" spans="2:11" s="6" customFormat="1" ht="15">
      <c r="B266" s="63">
        <v>41550</v>
      </c>
      <c r="C266" s="62" t="s">
        <v>599</v>
      </c>
      <c r="D266" s="94" t="s">
        <v>54</v>
      </c>
      <c r="E266" s="94" t="s">
        <v>119</v>
      </c>
      <c r="F266" s="64"/>
      <c r="G266" s="64"/>
      <c r="H266" s="64"/>
      <c r="I266" s="64">
        <v>500</v>
      </c>
      <c r="J266" s="64"/>
      <c r="K266" s="94"/>
    </row>
    <row r="267" spans="2:11" s="6" customFormat="1" ht="30">
      <c r="B267" s="63">
        <v>41552</v>
      </c>
      <c r="C267" s="94" t="s">
        <v>958</v>
      </c>
      <c r="D267" s="94" t="s">
        <v>54</v>
      </c>
      <c r="E267" s="94" t="s">
        <v>119</v>
      </c>
      <c r="F267" s="64">
        <v>350</v>
      </c>
      <c r="G267" s="64"/>
      <c r="H267" s="64"/>
      <c r="I267" s="64"/>
      <c r="J267" s="64"/>
      <c r="K267" s="62"/>
    </row>
    <row r="268" spans="2:11" s="6" customFormat="1" ht="60">
      <c r="B268" s="63">
        <v>41555</v>
      </c>
      <c r="C268" s="62" t="s">
        <v>1482</v>
      </c>
      <c r="D268" s="62" t="s">
        <v>154</v>
      </c>
      <c r="E268" s="62" t="s">
        <v>855</v>
      </c>
      <c r="F268" s="64"/>
      <c r="G268" s="64">
        <v>102170</v>
      </c>
      <c r="H268" s="64"/>
      <c r="I268" s="64"/>
      <c r="J268" s="64"/>
      <c r="K268" s="62"/>
    </row>
    <row r="269" spans="2:11" s="6" customFormat="1" ht="15">
      <c r="B269" s="63">
        <v>41557</v>
      </c>
      <c r="C269" s="62" t="s">
        <v>1485</v>
      </c>
      <c r="D269" s="94" t="s">
        <v>54</v>
      </c>
      <c r="E269" s="94" t="s">
        <v>119</v>
      </c>
      <c r="F269" s="64"/>
      <c r="G269" s="64">
        <v>3000</v>
      </c>
      <c r="H269" s="64"/>
      <c r="I269" s="64"/>
      <c r="J269" s="64"/>
      <c r="K269" s="62"/>
    </row>
    <row r="270" spans="2:11" s="6" customFormat="1" ht="45">
      <c r="B270" s="63">
        <v>41558</v>
      </c>
      <c r="C270" s="62" t="s">
        <v>1436</v>
      </c>
      <c r="D270" s="62" t="s">
        <v>55</v>
      </c>
      <c r="E270" s="62" t="s">
        <v>96</v>
      </c>
      <c r="F270" s="64"/>
      <c r="G270" s="64"/>
      <c r="H270" s="64"/>
      <c r="I270" s="64"/>
      <c r="J270" s="64">
        <v>504</v>
      </c>
      <c r="K270" s="62"/>
    </row>
    <row r="271" spans="2:11" s="6" customFormat="1" ht="90">
      <c r="B271" s="63">
        <v>41558</v>
      </c>
      <c r="C271" s="94" t="s">
        <v>1487</v>
      </c>
      <c r="D271" s="94" t="s">
        <v>79</v>
      </c>
      <c r="E271" s="94" t="s">
        <v>1486</v>
      </c>
      <c r="F271" s="64"/>
      <c r="G271" s="64">
        <v>299150</v>
      </c>
      <c r="H271" s="64"/>
      <c r="I271" s="64"/>
      <c r="J271" s="64"/>
      <c r="K271" s="62"/>
    </row>
    <row r="272" spans="2:11" s="6" customFormat="1" ht="30">
      <c r="B272" s="63">
        <v>41560</v>
      </c>
      <c r="C272" s="94" t="s">
        <v>583</v>
      </c>
      <c r="D272" s="94" t="s">
        <v>54</v>
      </c>
      <c r="E272" s="94" t="s">
        <v>119</v>
      </c>
      <c r="F272" s="64">
        <v>1000</v>
      </c>
      <c r="G272" s="64"/>
      <c r="H272" s="64"/>
      <c r="I272" s="64"/>
      <c r="J272" s="64"/>
      <c r="K272" s="62"/>
    </row>
    <row r="273" spans="2:11" s="6" customFormat="1" ht="30">
      <c r="B273" s="63">
        <v>41562</v>
      </c>
      <c r="C273" s="94" t="s">
        <v>577</v>
      </c>
      <c r="D273" s="94" t="s">
        <v>54</v>
      </c>
      <c r="E273" s="94" t="s">
        <v>119</v>
      </c>
      <c r="F273" s="64">
        <v>500</v>
      </c>
      <c r="G273" s="64"/>
      <c r="H273" s="64"/>
      <c r="I273" s="64"/>
      <c r="J273" s="64"/>
      <c r="K273" s="62"/>
    </row>
    <row r="274" spans="2:11" s="6" customFormat="1" ht="30">
      <c r="B274" s="63">
        <v>41568</v>
      </c>
      <c r="C274" s="94" t="s">
        <v>1565</v>
      </c>
      <c r="D274" s="94" t="s">
        <v>54</v>
      </c>
      <c r="E274" s="94" t="s">
        <v>119</v>
      </c>
      <c r="F274" s="64">
        <v>5000</v>
      </c>
      <c r="G274" s="64"/>
      <c r="H274" s="64"/>
      <c r="I274" s="64"/>
      <c r="J274" s="64"/>
      <c r="K274" s="62"/>
    </row>
    <row r="275" spans="2:11" s="6" customFormat="1" ht="45">
      <c r="B275" s="63">
        <v>41569</v>
      </c>
      <c r="C275" s="94" t="s">
        <v>1567</v>
      </c>
      <c r="D275" s="94" t="s">
        <v>161</v>
      </c>
      <c r="E275" s="94" t="s">
        <v>1568</v>
      </c>
      <c r="F275" s="64"/>
      <c r="G275" s="64"/>
      <c r="H275" s="64"/>
      <c r="I275" s="64"/>
      <c r="J275" s="64">
        <v>97875</v>
      </c>
      <c r="K275" s="62"/>
    </row>
    <row r="276" spans="2:11" s="6" customFormat="1" ht="60">
      <c r="B276" s="63">
        <v>41570</v>
      </c>
      <c r="C276" s="94" t="s">
        <v>1753</v>
      </c>
      <c r="D276" s="15" t="s">
        <v>154</v>
      </c>
      <c r="E276" s="93" t="s">
        <v>855</v>
      </c>
      <c r="F276" s="64"/>
      <c r="G276" s="64">
        <v>1197.84</v>
      </c>
      <c r="H276" s="64"/>
      <c r="I276" s="64"/>
      <c r="J276" s="64"/>
      <c r="K276" s="62"/>
    </row>
    <row r="277" spans="2:11" s="6" customFormat="1" ht="30">
      <c r="B277" s="63">
        <v>41571</v>
      </c>
      <c r="C277" s="94" t="s">
        <v>1766</v>
      </c>
      <c r="D277" s="94" t="s">
        <v>54</v>
      </c>
      <c r="E277" s="94" t="s">
        <v>119</v>
      </c>
      <c r="F277" s="64">
        <v>500</v>
      </c>
      <c r="G277" s="64"/>
      <c r="H277" s="64"/>
      <c r="I277" s="64"/>
      <c r="J277" s="64"/>
      <c r="K277" s="62"/>
    </row>
    <row r="278" spans="2:11" s="6" customFormat="1" ht="90">
      <c r="B278" s="63">
        <v>41579</v>
      </c>
      <c r="C278" s="94" t="s">
        <v>1884</v>
      </c>
      <c r="D278" s="94" t="s">
        <v>55</v>
      </c>
      <c r="E278" s="94" t="s">
        <v>119</v>
      </c>
      <c r="F278" s="64"/>
      <c r="G278" s="64"/>
      <c r="H278" s="64">
        <v>15170</v>
      </c>
      <c r="I278" s="64"/>
      <c r="J278" s="64"/>
      <c r="K278" s="62"/>
    </row>
    <row r="279" spans="2:11" s="6" customFormat="1" ht="75">
      <c r="B279" s="63">
        <v>41580</v>
      </c>
      <c r="C279" s="62" t="s">
        <v>1659</v>
      </c>
      <c r="D279" s="62" t="s">
        <v>55</v>
      </c>
      <c r="E279" s="62" t="s">
        <v>96</v>
      </c>
      <c r="F279" s="64"/>
      <c r="G279" s="64"/>
      <c r="H279" s="64">
        <v>700</v>
      </c>
      <c r="I279" s="64"/>
      <c r="J279" s="64"/>
      <c r="K279" s="62"/>
    </row>
    <row r="280" spans="2:11" s="6" customFormat="1" ht="105">
      <c r="B280" s="63">
        <v>41580</v>
      </c>
      <c r="C280" s="94" t="s">
        <v>1712</v>
      </c>
      <c r="D280" s="62" t="s">
        <v>55</v>
      </c>
      <c r="E280" s="62" t="s">
        <v>96</v>
      </c>
      <c r="F280" s="64"/>
      <c r="G280" s="64"/>
      <c r="H280" s="64">
        <v>27410</v>
      </c>
      <c r="I280" s="64"/>
      <c r="J280" s="64"/>
      <c r="K280" s="62"/>
    </row>
    <row r="281" spans="2:11" s="6" customFormat="1" ht="120">
      <c r="B281" s="63">
        <v>41580</v>
      </c>
      <c r="C281" s="94" t="s">
        <v>1713</v>
      </c>
      <c r="D281" s="94" t="s">
        <v>61</v>
      </c>
      <c r="E281" s="94" t="s">
        <v>142</v>
      </c>
      <c r="F281" s="64"/>
      <c r="G281" s="64"/>
      <c r="H281" s="64">
        <v>500</v>
      </c>
      <c r="I281" s="64"/>
      <c r="J281" s="64"/>
      <c r="K281" s="62"/>
    </row>
    <row r="282" spans="2:11" s="6" customFormat="1" ht="60">
      <c r="B282" s="63">
        <v>41586</v>
      </c>
      <c r="C282" s="62" t="s">
        <v>1723</v>
      </c>
      <c r="D282" s="62" t="s">
        <v>154</v>
      </c>
      <c r="E282" s="62" t="s">
        <v>855</v>
      </c>
      <c r="F282" s="64"/>
      <c r="G282" s="64">
        <v>90233.47</v>
      </c>
      <c r="H282" s="64"/>
      <c r="I282" s="64"/>
      <c r="J282" s="64"/>
      <c r="K282" s="94"/>
    </row>
    <row r="283" spans="2:11" s="6" customFormat="1" ht="15">
      <c r="B283" s="63">
        <v>41588</v>
      </c>
      <c r="C283" s="62" t="s">
        <v>599</v>
      </c>
      <c r="D283" s="94" t="s">
        <v>54</v>
      </c>
      <c r="E283" s="94" t="s">
        <v>119</v>
      </c>
      <c r="F283" s="64"/>
      <c r="G283" s="64"/>
      <c r="H283" s="64"/>
      <c r="I283" s="64">
        <v>500</v>
      </c>
      <c r="J283" s="64"/>
      <c r="K283" s="62"/>
    </row>
    <row r="284" spans="2:11" s="6" customFormat="1" ht="15">
      <c r="B284" s="63">
        <v>41592</v>
      </c>
      <c r="C284" s="94" t="s">
        <v>1724</v>
      </c>
      <c r="D284" s="94" t="s">
        <v>80</v>
      </c>
      <c r="E284" s="94" t="s">
        <v>231</v>
      </c>
      <c r="F284" s="64"/>
      <c r="G284" s="64">
        <v>100000</v>
      </c>
      <c r="H284" s="64"/>
      <c r="I284" s="64"/>
      <c r="J284" s="64"/>
      <c r="K284" s="62"/>
    </row>
    <row r="285" spans="2:11" s="6" customFormat="1" ht="45">
      <c r="B285" s="63">
        <v>41594</v>
      </c>
      <c r="C285" s="62" t="s">
        <v>1759</v>
      </c>
      <c r="D285" s="94" t="s">
        <v>54</v>
      </c>
      <c r="E285" s="94" t="s">
        <v>119</v>
      </c>
      <c r="F285" s="64"/>
      <c r="G285" s="64"/>
      <c r="H285" s="64"/>
      <c r="I285" s="64">
        <v>1990</v>
      </c>
      <c r="J285" s="64"/>
      <c r="K285" s="62"/>
    </row>
    <row r="286" spans="2:11" s="6" customFormat="1" ht="45">
      <c r="B286" s="63">
        <v>41600</v>
      </c>
      <c r="C286" s="62" t="s">
        <v>610</v>
      </c>
      <c r="D286" s="94" t="s">
        <v>61</v>
      </c>
      <c r="E286" s="94" t="s">
        <v>142</v>
      </c>
      <c r="F286" s="64">
        <v>100000</v>
      </c>
      <c r="G286" s="64"/>
      <c r="H286" s="64"/>
      <c r="I286" s="64"/>
      <c r="J286" s="64"/>
      <c r="K286" s="62"/>
    </row>
    <row r="287" spans="2:11" s="6" customFormat="1" ht="60">
      <c r="B287" s="63">
        <v>41603</v>
      </c>
      <c r="C287" s="62" t="s">
        <v>1845</v>
      </c>
      <c r="D287" s="62" t="s">
        <v>55</v>
      </c>
      <c r="E287" s="62" t="s">
        <v>96</v>
      </c>
      <c r="F287" s="64"/>
      <c r="G287" s="64"/>
      <c r="H287" s="64">
        <v>1087.7</v>
      </c>
      <c r="I287" s="64"/>
      <c r="J287" s="64"/>
      <c r="K287" s="62"/>
    </row>
    <row r="288" spans="2:11" s="6" customFormat="1" ht="15">
      <c r="B288" s="63">
        <v>41608</v>
      </c>
      <c r="C288" s="94" t="s">
        <v>289</v>
      </c>
      <c r="D288" s="94" t="s">
        <v>54</v>
      </c>
      <c r="E288" s="94" t="s">
        <v>119</v>
      </c>
      <c r="F288" s="64">
        <v>500</v>
      </c>
      <c r="G288" s="64"/>
      <c r="H288" s="64"/>
      <c r="I288" s="64"/>
      <c r="J288" s="64"/>
      <c r="K288" s="62"/>
    </row>
    <row r="289" spans="2:11" s="6" customFormat="1" ht="45">
      <c r="B289" s="63">
        <v>41608</v>
      </c>
      <c r="C289" s="62" t="s">
        <v>1725</v>
      </c>
      <c r="D289" s="62" t="s">
        <v>84</v>
      </c>
      <c r="E289" s="62" t="s">
        <v>44</v>
      </c>
      <c r="F289" s="64"/>
      <c r="G289" s="64">
        <v>93.96</v>
      </c>
      <c r="H289" s="64"/>
      <c r="I289" s="64"/>
      <c r="J289" s="64"/>
      <c r="K289" s="62"/>
    </row>
    <row r="290" spans="2:11" s="6" customFormat="1" ht="45">
      <c r="B290" s="63">
        <v>41614</v>
      </c>
      <c r="C290" s="94" t="s">
        <v>1767</v>
      </c>
      <c r="D290" s="94" t="s">
        <v>162</v>
      </c>
      <c r="E290" s="94" t="s">
        <v>1726</v>
      </c>
      <c r="F290" s="64">
        <v>450</v>
      </c>
      <c r="G290" s="64"/>
      <c r="H290" s="64"/>
      <c r="I290" s="64"/>
      <c r="J290" s="64"/>
      <c r="K290" s="62"/>
    </row>
    <row r="291" spans="2:11" s="6" customFormat="1" ht="45">
      <c r="B291" s="63">
        <v>41614</v>
      </c>
      <c r="C291" s="94" t="s">
        <v>1768</v>
      </c>
      <c r="D291" s="94" t="s">
        <v>162</v>
      </c>
      <c r="E291" s="94" t="s">
        <v>1726</v>
      </c>
      <c r="F291" s="64">
        <v>500</v>
      </c>
      <c r="G291" s="64"/>
      <c r="H291" s="64"/>
      <c r="I291" s="64"/>
      <c r="J291" s="64"/>
      <c r="K291" s="62"/>
    </row>
    <row r="292" spans="2:11" s="6" customFormat="1" ht="45">
      <c r="B292" s="63">
        <v>41615</v>
      </c>
      <c r="C292" s="94" t="s">
        <v>1769</v>
      </c>
      <c r="D292" s="94" t="s">
        <v>162</v>
      </c>
      <c r="E292" s="94" t="s">
        <v>1726</v>
      </c>
      <c r="F292" s="64">
        <v>100</v>
      </c>
      <c r="G292" s="64"/>
      <c r="H292" s="64"/>
      <c r="I292" s="64"/>
      <c r="J292" s="64"/>
      <c r="K292" s="62"/>
    </row>
    <row r="293" spans="2:11" s="6" customFormat="1" ht="45">
      <c r="B293" s="63">
        <v>41615</v>
      </c>
      <c r="C293" s="94" t="s">
        <v>1770</v>
      </c>
      <c r="D293" s="94" t="s">
        <v>162</v>
      </c>
      <c r="E293" s="94" t="s">
        <v>1726</v>
      </c>
      <c r="F293" s="64">
        <v>1000</v>
      </c>
      <c r="G293" s="64"/>
      <c r="H293" s="64"/>
      <c r="I293" s="64"/>
      <c r="J293" s="64"/>
      <c r="K293" s="62"/>
    </row>
    <row r="294" spans="2:11" s="6" customFormat="1" ht="30">
      <c r="B294" s="63">
        <v>41615</v>
      </c>
      <c r="C294" s="94" t="s">
        <v>1771</v>
      </c>
      <c r="D294" s="94" t="s">
        <v>162</v>
      </c>
      <c r="E294" s="94" t="s">
        <v>1726</v>
      </c>
      <c r="F294" s="64">
        <v>3000</v>
      </c>
      <c r="G294" s="64"/>
      <c r="H294" s="64"/>
      <c r="I294" s="64"/>
      <c r="J294" s="64"/>
      <c r="K294" s="62"/>
    </row>
    <row r="295" spans="2:11" s="6" customFormat="1" ht="45">
      <c r="B295" s="63">
        <v>41615</v>
      </c>
      <c r="C295" s="94" t="s">
        <v>1772</v>
      </c>
      <c r="D295" s="94" t="s">
        <v>162</v>
      </c>
      <c r="E295" s="94" t="s">
        <v>1726</v>
      </c>
      <c r="F295" s="64">
        <v>500</v>
      </c>
      <c r="G295" s="64"/>
      <c r="H295" s="64"/>
      <c r="I295" s="64"/>
      <c r="J295" s="64"/>
      <c r="K295" s="62"/>
    </row>
    <row r="296" spans="2:11" s="6" customFormat="1" ht="45">
      <c r="B296" s="63">
        <v>41615</v>
      </c>
      <c r="C296" s="94" t="s">
        <v>1773</v>
      </c>
      <c r="D296" s="94" t="s">
        <v>162</v>
      </c>
      <c r="E296" s="94" t="s">
        <v>1726</v>
      </c>
      <c r="F296" s="64">
        <v>5000</v>
      </c>
      <c r="G296" s="64"/>
      <c r="H296" s="64"/>
      <c r="I296" s="64"/>
      <c r="J296" s="64"/>
      <c r="K296" s="62"/>
    </row>
    <row r="297" spans="2:11" s="6" customFormat="1" ht="45">
      <c r="B297" s="63">
        <v>41615</v>
      </c>
      <c r="C297" s="94" t="s">
        <v>1774</v>
      </c>
      <c r="D297" s="94" t="s">
        <v>162</v>
      </c>
      <c r="E297" s="94" t="s">
        <v>1726</v>
      </c>
      <c r="F297" s="64">
        <v>170</v>
      </c>
      <c r="G297" s="64"/>
      <c r="H297" s="64"/>
      <c r="I297" s="64"/>
      <c r="J297" s="64"/>
      <c r="K297" s="62"/>
    </row>
    <row r="298" spans="2:11" s="6" customFormat="1" ht="45">
      <c r="B298" s="63">
        <v>41616</v>
      </c>
      <c r="C298" s="94" t="s">
        <v>1775</v>
      </c>
      <c r="D298" s="94" t="s">
        <v>162</v>
      </c>
      <c r="E298" s="94" t="s">
        <v>1726</v>
      </c>
      <c r="F298" s="64">
        <v>100</v>
      </c>
      <c r="G298" s="64"/>
      <c r="H298" s="64"/>
      <c r="I298" s="64"/>
      <c r="J298" s="64"/>
      <c r="K298" s="62"/>
    </row>
    <row r="299" spans="2:11" s="6" customFormat="1" ht="30">
      <c r="B299" s="63">
        <v>41617</v>
      </c>
      <c r="C299" s="94" t="s">
        <v>1732</v>
      </c>
      <c r="D299" s="94" t="s">
        <v>148</v>
      </c>
      <c r="E299" s="94" t="s">
        <v>192</v>
      </c>
      <c r="F299" s="64"/>
      <c r="G299" s="64">
        <v>80000</v>
      </c>
      <c r="H299" s="64"/>
      <c r="I299" s="64"/>
      <c r="J299" s="64"/>
      <c r="K299" s="62"/>
    </row>
    <row r="300" spans="2:11" s="6" customFormat="1" ht="60">
      <c r="B300" s="63">
        <v>41617</v>
      </c>
      <c r="C300" s="62" t="s">
        <v>1731</v>
      </c>
      <c r="D300" s="62" t="s">
        <v>154</v>
      </c>
      <c r="E300" s="62" t="s">
        <v>855</v>
      </c>
      <c r="F300" s="64"/>
      <c r="G300" s="64">
        <v>86544</v>
      </c>
      <c r="H300" s="64"/>
      <c r="I300" s="64"/>
      <c r="J300" s="64"/>
      <c r="K300" s="62"/>
    </row>
    <row r="301" spans="2:11" s="6" customFormat="1" ht="30">
      <c r="B301" s="63">
        <v>41617</v>
      </c>
      <c r="C301" s="94" t="s">
        <v>1776</v>
      </c>
      <c r="D301" s="94" t="s">
        <v>162</v>
      </c>
      <c r="E301" s="94" t="s">
        <v>1726</v>
      </c>
      <c r="F301" s="64">
        <v>200</v>
      </c>
      <c r="G301" s="64"/>
      <c r="H301" s="64"/>
      <c r="I301" s="64"/>
      <c r="J301" s="64"/>
      <c r="K301" s="62"/>
    </row>
    <row r="302" spans="2:11" s="6" customFormat="1" ht="30">
      <c r="B302" s="63">
        <v>41617</v>
      </c>
      <c r="C302" s="94" t="s">
        <v>1777</v>
      </c>
      <c r="D302" s="94" t="s">
        <v>162</v>
      </c>
      <c r="E302" s="94" t="s">
        <v>1726</v>
      </c>
      <c r="F302" s="64">
        <v>300</v>
      </c>
      <c r="G302" s="64"/>
      <c r="H302" s="64"/>
      <c r="I302" s="64"/>
      <c r="J302" s="64"/>
      <c r="K302" s="62"/>
    </row>
    <row r="303" spans="2:11" s="6" customFormat="1" ht="30">
      <c r="B303" s="63">
        <v>41617</v>
      </c>
      <c r="C303" s="94" t="s">
        <v>1728</v>
      </c>
      <c r="D303" s="94" t="s">
        <v>162</v>
      </c>
      <c r="E303" s="94" t="s">
        <v>1726</v>
      </c>
      <c r="F303" s="64"/>
      <c r="G303" s="64">
        <v>580</v>
      </c>
      <c r="H303" s="64"/>
      <c r="I303" s="64"/>
      <c r="J303" s="64"/>
      <c r="K303" s="62"/>
    </row>
    <row r="304" spans="2:11" s="6" customFormat="1" ht="30">
      <c r="B304" s="63">
        <v>41617</v>
      </c>
      <c r="C304" s="94" t="s">
        <v>932</v>
      </c>
      <c r="D304" s="94" t="s">
        <v>162</v>
      </c>
      <c r="E304" s="94" t="s">
        <v>1726</v>
      </c>
      <c r="F304" s="64"/>
      <c r="G304" s="64">
        <v>1500</v>
      </c>
      <c r="H304" s="64"/>
      <c r="I304" s="64"/>
      <c r="J304" s="64"/>
      <c r="K304" s="62"/>
    </row>
    <row r="305" spans="2:11" s="6" customFormat="1" ht="30">
      <c r="B305" s="63">
        <v>41617</v>
      </c>
      <c r="C305" s="94" t="s">
        <v>1729</v>
      </c>
      <c r="D305" s="94" t="s">
        <v>162</v>
      </c>
      <c r="E305" s="94" t="s">
        <v>1726</v>
      </c>
      <c r="F305" s="64"/>
      <c r="G305" s="64">
        <v>4000</v>
      </c>
      <c r="H305" s="64"/>
      <c r="I305" s="64"/>
      <c r="J305" s="64"/>
      <c r="K305" s="62"/>
    </row>
    <row r="306" spans="2:11" s="6" customFormat="1" ht="30">
      <c r="B306" s="63">
        <v>41617</v>
      </c>
      <c r="C306" s="94" t="s">
        <v>1730</v>
      </c>
      <c r="D306" s="94" t="s">
        <v>162</v>
      </c>
      <c r="E306" s="94" t="s">
        <v>1726</v>
      </c>
      <c r="F306" s="64"/>
      <c r="G306" s="64">
        <v>10000</v>
      </c>
      <c r="H306" s="64"/>
      <c r="I306" s="64"/>
      <c r="J306" s="64"/>
      <c r="K306" s="62"/>
    </row>
    <row r="307" spans="2:11" s="6" customFormat="1" ht="30">
      <c r="B307" s="63">
        <v>41617</v>
      </c>
      <c r="C307" s="94" t="s">
        <v>1732</v>
      </c>
      <c r="D307" s="94" t="s">
        <v>162</v>
      </c>
      <c r="E307" s="94" t="s">
        <v>1726</v>
      </c>
      <c r="F307" s="64"/>
      <c r="G307" s="64">
        <v>120000</v>
      </c>
      <c r="H307" s="64"/>
      <c r="I307" s="64"/>
      <c r="J307" s="64"/>
      <c r="K307" s="62"/>
    </row>
    <row r="308" spans="2:11" s="6" customFormat="1" ht="30">
      <c r="B308" s="63">
        <v>41617</v>
      </c>
      <c r="C308" s="94" t="s">
        <v>1778</v>
      </c>
      <c r="D308" s="94" t="s">
        <v>162</v>
      </c>
      <c r="E308" s="94" t="s">
        <v>1726</v>
      </c>
      <c r="F308" s="64">
        <v>2000</v>
      </c>
      <c r="G308" s="64"/>
      <c r="H308" s="64"/>
      <c r="I308" s="64"/>
      <c r="J308" s="64"/>
      <c r="K308" s="62"/>
    </row>
    <row r="309" spans="2:11" s="6" customFormat="1" ht="30">
      <c r="B309" s="63">
        <v>41618</v>
      </c>
      <c r="C309" s="94" t="s">
        <v>1779</v>
      </c>
      <c r="D309" s="94" t="s">
        <v>162</v>
      </c>
      <c r="E309" s="94" t="s">
        <v>1726</v>
      </c>
      <c r="F309" s="64">
        <v>300</v>
      </c>
      <c r="G309" s="64"/>
      <c r="H309" s="64"/>
      <c r="I309" s="64"/>
      <c r="J309" s="64"/>
      <c r="K309" s="62"/>
    </row>
    <row r="310" spans="2:11" s="6" customFormat="1" ht="30">
      <c r="B310" s="63">
        <v>41618</v>
      </c>
      <c r="C310" s="94" t="s">
        <v>1780</v>
      </c>
      <c r="D310" s="94" t="s">
        <v>162</v>
      </c>
      <c r="E310" s="94" t="s">
        <v>1726</v>
      </c>
      <c r="F310" s="64">
        <v>500</v>
      </c>
      <c r="G310" s="64"/>
      <c r="H310" s="64"/>
      <c r="I310" s="64"/>
      <c r="J310" s="64"/>
      <c r="K310" s="62"/>
    </row>
    <row r="311" spans="2:11" s="6" customFormat="1" ht="30">
      <c r="B311" s="63">
        <v>41618</v>
      </c>
      <c r="C311" s="94" t="s">
        <v>1781</v>
      </c>
      <c r="D311" s="94" t="s">
        <v>162</v>
      </c>
      <c r="E311" s="94" t="s">
        <v>1726</v>
      </c>
      <c r="F311" s="64">
        <v>500</v>
      </c>
      <c r="G311" s="64"/>
      <c r="H311" s="64"/>
      <c r="I311" s="64"/>
      <c r="J311" s="64"/>
      <c r="K311" s="62"/>
    </row>
    <row r="312" spans="2:11" s="6" customFormat="1" ht="30">
      <c r="B312" s="63">
        <v>41618</v>
      </c>
      <c r="C312" s="94" t="s">
        <v>1782</v>
      </c>
      <c r="D312" s="94" t="s">
        <v>162</v>
      </c>
      <c r="E312" s="94" t="s">
        <v>1726</v>
      </c>
      <c r="F312" s="64">
        <v>900</v>
      </c>
      <c r="G312" s="64"/>
      <c r="H312" s="64"/>
      <c r="I312" s="64"/>
      <c r="J312" s="64"/>
      <c r="K312" s="62"/>
    </row>
    <row r="313" spans="2:11" s="6" customFormat="1" ht="75">
      <c r="B313" s="63">
        <v>41619</v>
      </c>
      <c r="C313" s="94" t="s">
        <v>1754</v>
      </c>
      <c r="D313" s="62" t="s">
        <v>64</v>
      </c>
      <c r="E313" s="62" t="s">
        <v>1435</v>
      </c>
      <c r="F313" s="64"/>
      <c r="G313" s="64">
        <v>125000</v>
      </c>
      <c r="H313" s="64"/>
      <c r="I313" s="64"/>
      <c r="J313" s="64"/>
      <c r="K313" s="62"/>
    </row>
    <row r="314" spans="2:11" s="6" customFormat="1" ht="45">
      <c r="B314" s="63">
        <v>41619</v>
      </c>
      <c r="C314" s="94" t="s">
        <v>1783</v>
      </c>
      <c r="D314" s="94" t="s">
        <v>162</v>
      </c>
      <c r="E314" s="94" t="s">
        <v>1726</v>
      </c>
      <c r="F314" s="64">
        <v>1000</v>
      </c>
      <c r="G314" s="64"/>
      <c r="H314" s="64"/>
      <c r="I314" s="64"/>
      <c r="J314" s="64"/>
      <c r="K314" s="62"/>
    </row>
    <row r="315" spans="2:11" s="6" customFormat="1" ht="30">
      <c r="B315" s="63">
        <v>41619</v>
      </c>
      <c r="C315" s="62" t="s">
        <v>599</v>
      </c>
      <c r="D315" s="94" t="s">
        <v>162</v>
      </c>
      <c r="E315" s="94" t="s">
        <v>1726</v>
      </c>
      <c r="F315" s="64"/>
      <c r="G315" s="64"/>
      <c r="H315" s="64"/>
      <c r="I315" s="64">
        <v>500</v>
      </c>
      <c r="J315" s="64"/>
      <c r="K315" s="62"/>
    </row>
    <row r="316" spans="2:11" s="6" customFormat="1" ht="30">
      <c r="B316" s="63">
        <v>41620</v>
      </c>
      <c r="C316" s="94" t="s">
        <v>1784</v>
      </c>
      <c r="D316" s="94" t="s">
        <v>162</v>
      </c>
      <c r="E316" s="94" t="s">
        <v>1726</v>
      </c>
      <c r="F316" s="64">
        <v>100</v>
      </c>
      <c r="G316" s="64"/>
      <c r="H316" s="64"/>
      <c r="I316" s="64"/>
      <c r="J316" s="64"/>
      <c r="K316" s="62"/>
    </row>
    <row r="317" spans="2:11" s="6" customFormat="1" ht="30">
      <c r="B317" s="63">
        <v>41620</v>
      </c>
      <c r="C317" s="94" t="s">
        <v>1785</v>
      </c>
      <c r="D317" s="94" t="s">
        <v>162</v>
      </c>
      <c r="E317" s="94" t="s">
        <v>1726</v>
      </c>
      <c r="F317" s="64">
        <v>100</v>
      </c>
      <c r="G317" s="64"/>
      <c r="H317" s="64"/>
      <c r="I317" s="64"/>
      <c r="J317" s="64"/>
      <c r="K317" s="62"/>
    </row>
    <row r="318" spans="2:11" s="6" customFormat="1" ht="30">
      <c r="B318" s="63">
        <v>41620</v>
      </c>
      <c r="C318" s="94" t="s">
        <v>1786</v>
      </c>
      <c r="D318" s="94" t="s">
        <v>162</v>
      </c>
      <c r="E318" s="94" t="s">
        <v>1726</v>
      </c>
      <c r="F318" s="64">
        <v>1000</v>
      </c>
      <c r="G318" s="64"/>
      <c r="H318" s="64"/>
      <c r="I318" s="64"/>
      <c r="J318" s="64"/>
      <c r="K318" s="62"/>
    </row>
    <row r="319" spans="2:11" s="6" customFormat="1" ht="30">
      <c r="B319" s="63">
        <v>41620</v>
      </c>
      <c r="C319" s="94" t="s">
        <v>1787</v>
      </c>
      <c r="D319" s="94" t="s">
        <v>162</v>
      </c>
      <c r="E319" s="94" t="s">
        <v>1726</v>
      </c>
      <c r="F319" s="64">
        <v>300</v>
      </c>
      <c r="G319" s="64"/>
      <c r="H319" s="64"/>
      <c r="I319" s="64"/>
      <c r="J319" s="64"/>
      <c r="K319" s="62"/>
    </row>
    <row r="320" spans="2:11" s="6" customFormat="1" ht="30">
      <c r="B320" s="63">
        <v>41620</v>
      </c>
      <c r="C320" s="94" t="s">
        <v>1788</v>
      </c>
      <c r="D320" s="94" t="s">
        <v>162</v>
      </c>
      <c r="E320" s="94" t="s">
        <v>1726</v>
      </c>
      <c r="F320" s="64">
        <v>1000</v>
      </c>
      <c r="G320" s="64"/>
      <c r="H320" s="64"/>
      <c r="I320" s="64"/>
      <c r="J320" s="64"/>
      <c r="K320" s="62"/>
    </row>
    <row r="321" spans="2:11" s="6" customFormat="1" ht="30">
      <c r="B321" s="63">
        <v>41621</v>
      </c>
      <c r="C321" s="94" t="s">
        <v>1789</v>
      </c>
      <c r="D321" s="94" t="s">
        <v>162</v>
      </c>
      <c r="E321" s="94" t="s">
        <v>1726</v>
      </c>
      <c r="F321" s="64"/>
      <c r="G321" s="64"/>
      <c r="H321" s="64">
        <v>1500</v>
      </c>
      <c r="I321" s="64"/>
      <c r="J321" s="64"/>
      <c r="K321" s="62"/>
    </row>
    <row r="322" spans="2:11" s="6" customFormat="1" ht="30">
      <c r="B322" s="63">
        <v>41621</v>
      </c>
      <c r="C322" s="94" t="s">
        <v>1790</v>
      </c>
      <c r="D322" s="94" t="s">
        <v>162</v>
      </c>
      <c r="E322" s="94" t="s">
        <v>1726</v>
      </c>
      <c r="F322" s="64">
        <v>500</v>
      </c>
      <c r="G322" s="64"/>
      <c r="H322" s="64"/>
      <c r="I322" s="64"/>
      <c r="J322" s="64"/>
      <c r="K322" s="62"/>
    </row>
    <row r="323" spans="2:11" s="6" customFormat="1" ht="45">
      <c r="B323" s="63">
        <v>41622</v>
      </c>
      <c r="C323" s="94" t="s">
        <v>1791</v>
      </c>
      <c r="D323" s="94" t="s">
        <v>162</v>
      </c>
      <c r="E323" s="94" t="s">
        <v>1726</v>
      </c>
      <c r="F323" s="64">
        <v>200</v>
      </c>
      <c r="G323" s="64"/>
      <c r="H323" s="64"/>
      <c r="I323" s="64"/>
      <c r="J323" s="64"/>
      <c r="K323" s="62"/>
    </row>
    <row r="324" spans="2:11" s="6" customFormat="1" ht="45">
      <c r="B324" s="63">
        <v>41622</v>
      </c>
      <c r="C324" s="94" t="s">
        <v>1792</v>
      </c>
      <c r="D324" s="94" t="s">
        <v>162</v>
      </c>
      <c r="E324" s="94" t="s">
        <v>1726</v>
      </c>
      <c r="F324" s="64">
        <v>300</v>
      </c>
      <c r="G324" s="64"/>
      <c r="H324" s="64"/>
      <c r="I324" s="64"/>
      <c r="J324" s="64"/>
      <c r="K324" s="62"/>
    </row>
    <row r="325" spans="2:11" s="6" customFormat="1" ht="45">
      <c r="B325" s="63">
        <v>41624</v>
      </c>
      <c r="C325" s="94" t="s">
        <v>1793</v>
      </c>
      <c r="D325" s="94" t="s">
        <v>58</v>
      </c>
      <c r="E325" s="94" t="s">
        <v>109</v>
      </c>
      <c r="F325" s="64">
        <v>1000</v>
      </c>
      <c r="G325" s="64"/>
      <c r="H325" s="64"/>
      <c r="I325" s="64"/>
      <c r="J325" s="64"/>
      <c r="K325" s="62"/>
    </row>
    <row r="326" spans="2:11" s="6" customFormat="1" ht="45">
      <c r="B326" s="63">
        <v>41624</v>
      </c>
      <c r="C326" s="94" t="s">
        <v>1794</v>
      </c>
      <c r="D326" s="94" t="s">
        <v>162</v>
      </c>
      <c r="E326" s="94" t="s">
        <v>1726</v>
      </c>
      <c r="F326" s="64">
        <v>1000</v>
      </c>
      <c r="G326" s="64"/>
      <c r="H326" s="64"/>
      <c r="I326" s="64"/>
      <c r="J326" s="64"/>
      <c r="K326" s="62"/>
    </row>
    <row r="327" spans="2:11" s="6" customFormat="1" ht="105">
      <c r="B327" s="63">
        <v>41625</v>
      </c>
      <c r="C327" s="94" t="s">
        <v>2022</v>
      </c>
      <c r="D327" s="94" t="s">
        <v>148</v>
      </c>
      <c r="E327" s="94" t="s">
        <v>2023</v>
      </c>
      <c r="F327" s="64">
        <v>52000</v>
      </c>
      <c r="G327" s="64"/>
      <c r="H327" s="64"/>
      <c r="I327" s="64"/>
      <c r="J327" s="64"/>
      <c r="K327" s="62"/>
    </row>
    <row r="328" spans="2:11" s="6" customFormat="1" ht="45">
      <c r="B328" s="63">
        <v>41625</v>
      </c>
      <c r="C328" s="94" t="s">
        <v>1887</v>
      </c>
      <c r="D328" s="94" t="s">
        <v>162</v>
      </c>
      <c r="E328" s="94" t="s">
        <v>1726</v>
      </c>
      <c r="F328" s="64">
        <v>150</v>
      </c>
      <c r="G328" s="64"/>
      <c r="H328" s="64"/>
      <c r="I328" s="64"/>
      <c r="J328" s="64"/>
      <c r="K328" s="62"/>
    </row>
    <row r="329" spans="2:11" s="6" customFormat="1" ht="30">
      <c r="B329" s="63">
        <v>41625</v>
      </c>
      <c r="C329" s="94" t="s">
        <v>2048</v>
      </c>
      <c r="D329" s="94" t="s">
        <v>162</v>
      </c>
      <c r="E329" s="94" t="s">
        <v>1726</v>
      </c>
      <c r="F329" s="64">
        <v>3000</v>
      </c>
      <c r="G329" s="64"/>
      <c r="H329" s="64"/>
      <c r="I329" s="64"/>
      <c r="J329" s="64"/>
      <c r="K329" s="62"/>
    </row>
    <row r="330" spans="2:11" s="6" customFormat="1" ht="30">
      <c r="B330" s="63">
        <v>41625</v>
      </c>
      <c r="C330" s="94" t="s">
        <v>2049</v>
      </c>
      <c r="D330" s="94" t="s">
        <v>162</v>
      </c>
      <c r="E330" s="94" t="s">
        <v>1726</v>
      </c>
      <c r="F330" s="64">
        <v>3400</v>
      </c>
      <c r="G330" s="64"/>
      <c r="H330" s="64"/>
      <c r="I330" s="64"/>
      <c r="J330" s="64"/>
      <c r="K330" s="62"/>
    </row>
    <row r="331" spans="2:11" s="6" customFormat="1" ht="45">
      <c r="B331" s="63">
        <v>41625</v>
      </c>
      <c r="C331" s="94" t="s">
        <v>2025</v>
      </c>
      <c r="D331" s="94" t="s">
        <v>162</v>
      </c>
      <c r="E331" s="94" t="s">
        <v>1726</v>
      </c>
      <c r="F331" s="64">
        <v>600</v>
      </c>
      <c r="G331" s="64"/>
      <c r="H331" s="64"/>
      <c r="I331" s="64"/>
      <c r="J331" s="64"/>
      <c r="K331" s="62"/>
    </row>
    <row r="332" spans="2:11" s="6" customFormat="1" ht="30">
      <c r="B332" s="63">
        <v>41625</v>
      </c>
      <c r="C332" s="94" t="s">
        <v>2026</v>
      </c>
      <c r="D332" s="94" t="s">
        <v>162</v>
      </c>
      <c r="E332" s="94" t="s">
        <v>1726</v>
      </c>
      <c r="F332" s="64">
        <v>200</v>
      </c>
      <c r="G332" s="64"/>
      <c r="H332" s="64"/>
      <c r="I332" s="64"/>
      <c r="J332" s="64"/>
      <c r="K332" s="62"/>
    </row>
    <row r="333" spans="2:11" s="6" customFormat="1" ht="45">
      <c r="B333" s="63">
        <v>41626</v>
      </c>
      <c r="C333" s="62" t="s">
        <v>2027</v>
      </c>
      <c r="D333" s="94" t="s">
        <v>162</v>
      </c>
      <c r="E333" s="94" t="s">
        <v>1726</v>
      </c>
      <c r="F333" s="64">
        <v>300</v>
      </c>
      <c r="G333" s="64"/>
      <c r="H333" s="64"/>
      <c r="I333" s="64"/>
      <c r="J333" s="64"/>
      <c r="K333" s="62"/>
    </row>
    <row r="334" spans="2:11" s="6" customFormat="1" ht="15" customHeight="1">
      <c r="B334" s="63">
        <v>41626</v>
      </c>
      <c r="C334" s="62" t="s">
        <v>2028</v>
      </c>
      <c r="D334" s="94" t="s">
        <v>162</v>
      </c>
      <c r="E334" s="94" t="s">
        <v>1726</v>
      </c>
      <c r="F334" s="64">
        <v>250</v>
      </c>
      <c r="G334" s="64"/>
      <c r="H334" s="64"/>
      <c r="I334" s="64"/>
      <c r="J334" s="64"/>
      <c r="K334" s="62"/>
    </row>
    <row r="335" spans="2:11" s="6" customFormat="1" ht="45">
      <c r="B335" s="63">
        <v>41626</v>
      </c>
      <c r="C335" s="62" t="s">
        <v>818</v>
      </c>
      <c r="D335" s="62" t="s">
        <v>54</v>
      </c>
      <c r="E335" s="62" t="s">
        <v>119</v>
      </c>
      <c r="F335" s="64"/>
      <c r="G335" s="64"/>
      <c r="H335" s="64">
        <v>3550</v>
      </c>
      <c r="I335" s="64"/>
      <c r="J335" s="64"/>
      <c r="K335" s="62"/>
    </row>
    <row r="336" spans="2:11" s="6" customFormat="1" ht="30">
      <c r="B336" s="63">
        <v>41626</v>
      </c>
      <c r="C336" s="62" t="s">
        <v>2207</v>
      </c>
      <c r="D336" s="62" t="s">
        <v>54</v>
      </c>
      <c r="E336" s="62" t="s">
        <v>119</v>
      </c>
      <c r="F336" s="64"/>
      <c r="G336" s="64"/>
      <c r="H336" s="64">
        <v>515.5</v>
      </c>
      <c r="I336" s="64"/>
      <c r="J336" s="64"/>
      <c r="K336" s="62"/>
    </row>
    <row r="337" spans="2:11" s="6" customFormat="1" ht="30">
      <c r="B337" s="63">
        <v>41627</v>
      </c>
      <c r="C337" s="94" t="s">
        <v>975</v>
      </c>
      <c r="D337" s="94" t="s">
        <v>162</v>
      </c>
      <c r="E337" s="94" t="s">
        <v>1726</v>
      </c>
      <c r="F337" s="64"/>
      <c r="G337" s="64"/>
      <c r="H337" s="64">
        <v>950</v>
      </c>
      <c r="I337" s="64"/>
      <c r="J337" s="64"/>
      <c r="K337" s="62"/>
    </row>
    <row r="338" spans="2:11" s="6" customFormat="1" ht="30.75" customHeight="1">
      <c r="B338" s="63">
        <v>41627</v>
      </c>
      <c r="C338" s="62" t="s">
        <v>2029</v>
      </c>
      <c r="D338" s="94" t="s">
        <v>162</v>
      </c>
      <c r="E338" s="94" t="s">
        <v>1726</v>
      </c>
      <c r="F338" s="64">
        <v>1000</v>
      </c>
      <c r="G338" s="64"/>
      <c r="H338" s="64"/>
      <c r="I338" s="64"/>
      <c r="J338" s="64"/>
      <c r="K338" s="62"/>
    </row>
    <row r="339" spans="2:11" s="6" customFormat="1" ht="30.75" customHeight="1">
      <c r="B339" s="63">
        <v>41627</v>
      </c>
      <c r="C339" s="62" t="s">
        <v>2030</v>
      </c>
      <c r="D339" s="94" t="s">
        <v>162</v>
      </c>
      <c r="E339" s="94" t="s">
        <v>1726</v>
      </c>
      <c r="F339" s="64">
        <v>1500</v>
      </c>
      <c r="G339" s="64"/>
      <c r="H339" s="64"/>
      <c r="I339" s="64"/>
      <c r="J339" s="64"/>
      <c r="K339" s="62"/>
    </row>
    <row r="340" spans="2:11" s="6" customFormat="1" ht="30.75" customHeight="1">
      <c r="B340" s="63">
        <v>41627</v>
      </c>
      <c r="C340" s="62" t="s">
        <v>2031</v>
      </c>
      <c r="D340" s="94" t="s">
        <v>162</v>
      </c>
      <c r="E340" s="94" t="s">
        <v>1726</v>
      </c>
      <c r="F340" s="64">
        <v>3000</v>
      </c>
      <c r="G340" s="64"/>
      <c r="H340" s="64"/>
      <c r="I340" s="64"/>
      <c r="J340" s="64"/>
      <c r="K340" s="62"/>
    </row>
    <row r="341" spans="2:11" s="6" customFormat="1" ht="30.75" customHeight="1">
      <c r="B341" s="63">
        <v>41627</v>
      </c>
      <c r="C341" s="62" t="s">
        <v>2206</v>
      </c>
      <c r="D341" s="62" t="s">
        <v>54</v>
      </c>
      <c r="E341" s="62" t="s">
        <v>119</v>
      </c>
      <c r="F341" s="64"/>
      <c r="G341" s="64"/>
      <c r="H341" s="64">
        <v>3622.1</v>
      </c>
      <c r="I341" s="64"/>
      <c r="J341" s="64"/>
      <c r="K341" s="62"/>
    </row>
    <row r="342" spans="2:11" s="6" customFormat="1" ht="30.75" customHeight="1">
      <c r="B342" s="63">
        <v>41627</v>
      </c>
      <c r="C342" s="117" t="s">
        <v>2211</v>
      </c>
      <c r="D342" s="117" t="s">
        <v>54</v>
      </c>
      <c r="E342" s="117" t="s">
        <v>119</v>
      </c>
      <c r="F342" s="64"/>
      <c r="G342" s="64"/>
      <c r="H342" s="64">
        <v>3100</v>
      </c>
      <c r="I342" s="64"/>
      <c r="J342" s="64"/>
      <c r="K342" s="62"/>
    </row>
    <row r="343" spans="2:11" s="6" customFormat="1" ht="30.75" customHeight="1">
      <c r="B343" s="63">
        <v>41628</v>
      </c>
      <c r="C343" s="94" t="s">
        <v>1993</v>
      </c>
      <c r="D343" s="94" t="s">
        <v>162</v>
      </c>
      <c r="E343" s="94" t="s">
        <v>1726</v>
      </c>
      <c r="F343" s="64"/>
      <c r="G343" s="64"/>
      <c r="H343" s="64"/>
      <c r="I343" s="64">
        <v>50</v>
      </c>
      <c r="J343" s="64"/>
      <c r="K343" s="62"/>
    </row>
    <row r="344" spans="2:11" s="6" customFormat="1" ht="30.75" customHeight="1">
      <c r="B344" s="63">
        <v>41628</v>
      </c>
      <c r="C344" s="62" t="s">
        <v>1994</v>
      </c>
      <c r="D344" s="94" t="s">
        <v>162</v>
      </c>
      <c r="E344" s="94" t="s">
        <v>1726</v>
      </c>
      <c r="F344" s="64"/>
      <c r="G344" s="64"/>
      <c r="H344" s="64"/>
      <c r="I344" s="64">
        <v>1000</v>
      </c>
      <c r="J344" s="64"/>
      <c r="K344" s="62"/>
    </row>
    <row r="345" spans="2:11" s="6" customFormat="1" ht="30.75" customHeight="1">
      <c r="B345" s="63">
        <v>41628</v>
      </c>
      <c r="C345" s="62" t="s">
        <v>1995</v>
      </c>
      <c r="D345" s="94" t="s">
        <v>162</v>
      </c>
      <c r="E345" s="94" t="s">
        <v>1726</v>
      </c>
      <c r="F345" s="64"/>
      <c r="G345" s="64"/>
      <c r="H345" s="64"/>
      <c r="I345" s="64">
        <v>475</v>
      </c>
      <c r="J345" s="64"/>
      <c r="K345" s="62"/>
    </row>
    <row r="346" spans="2:11" s="6" customFormat="1" ht="30.75" customHeight="1">
      <c r="B346" s="63">
        <v>41628</v>
      </c>
      <c r="C346" s="62" t="s">
        <v>2032</v>
      </c>
      <c r="D346" s="94" t="s">
        <v>162</v>
      </c>
      <c r="E346" s="94" t="s">
        <v>1726</v>
      </c>
      <c r="F346" s="64">
        <v>500</v>
      </c>
      <c r="G346" s="64"/>
      <c r="H346" s="64"/>
      <c r="I346" s="64"/>
      <c r="J346" s="64"/>
      <c r="K346" s="62"/>
    </row>
    <row r="347" spans="2:11" s="6" customFormat="1" ht="30.75" customHeight="1">
      <c r="B347" s="63">
        <v>41629</v>
      </c>
      <c r="C347" s="94" t="s">
        <v>2016</v>
      </c>
      <c r="D347" s="94" t="s">
        <v>162</v>
      </c>
      <c r="E347" s="94" t="s">
        <v>1726</v>
      </c>
      <c r="F347" s="64"/>
      <c r="G347" s="64"/>
      <c r="H347" s="64">
        <v>300</v>
      </c>
      <c r="I347" s="64"/>
      <c r="J347" s="64"/>
      <c r="K347" s="62"/>
    </row>
    <row r="348" spans="2:11" s="6" customFormat="1" ht="30.75" customHeight="1">
      <c r="B348" s="63">
        <v>41629</v>
      </c>
      <c r="C348" s="62" t="s">
        <v>2033</v>
      </c>
      <c r="D348" s="94" t="s">
        <v>162</v>
      </c>
      <c r="E348" s="94" t="s">
        <v>1726</v>
      </c>
      <c r="F348" s="64">
        <v>1000</v>
      </c>
      <c r="G348" s="64"/>
      <c r="H348" s="64"/>
      <c r="I348" s="64"/>
      <c r="J348" s="64"/>
      <c r="K348" s="62"/>
    </row>
    <row r="349" spans="2:11" s="6" customFormat="1" ht="30.75" customHeight="1">
      <c r="B349" s="63">
        <v>41629</v>
      </c>
      <c r="C349" s="62" t="s">
        <v>2034</v>
      </c>
      <c r="D349" s="94" t="s">
        <v>162</v>
      </c>
      <c r="E349" s="94" t="s">
        <v>1726</v>
      </c>
      <c r="F349" s="64">
        <v>1000</v>
      </c>
      <c r="G349" s="64"/>
      <c r="H349" s="64"/>
      <c r="I349" s="64"/>
      <c r="J349" s="64"/>
      <c r="K349" s="62"/>
    </row>
    <row r="350" spans="2:11" s="6" customFormat="1" ht="30.75" customHeight="1">
      <c r="B350" s="63">
        <v>41629</v>
      </c>
      <c r="C350" s="62" t="s">
        <v>2050</v>
      </c>
      <c r="D350" s="94" t="s">
        <v>162</v>
      </c>
      <c r="E350" s="94" t="s">
        <v>1726</v>
      </c>
      <c r="F350" s="64">
        <v>750</v>
      </c>
      <c r="G350" s="64"/>
      <c r="H350" s="64"/>
      <c r="I350" s="64"/>
      <c r="J350" s="64"/>
      <c r="K350" s="62"/>
    </row>
    <row r="351" spans="2:11" s="6" customFormat="1" ht="30.75" customHeight="1">
      <c r="B351" s="63">
        <v>41630</v>
      </c>
      <c r="C351" s="62" t="s">
        <v>1996</v>
      </c>
      <c r="D351" s="94" t="s">
        <v>162</v>
      </c>
      <c r="E351" s="94" t="s">
        <v>1726</v>
      </c>
      <c r="F351" s="64"/>
      <c r="G351" s="64"/>
      <c r="H351" s="64"/>
      <c r="I351" s="64">
        <v>200</v>
      </c>
      <c r="J351" s="64"/>
      <c r="K351" s="62"/>
    </row>
    <row r="352" spans="2:11" s="6" customFormat="1" ht="45">
      <c r="B352" s="63">
        <v>41630</v>
      </c>
      <c r="C352" s="62" t="s">
        <v>2035</v>
      </c>
      <c r="D352" s="94" t="s">
        <v>162</v>
      </c>
      <c r="E352" s="94" t="s">
        <v>1726</v>
      </c>
      <c r="F352" s="64">
        <v>300</v>
      </c>
      <c r="G352" s="64"/>
      <c r="H352" s="64"/>
      <c r="I352" s="64"/>
      <c r="J352" s="64"/>
      <c r="K352" s="62"/>
    </row>
    <row r="353" spans="2:11" s="6" customFormat="1" ht="45">
      <c r="B353" s="63">
        <v>41630</v>
      </c>
      <c r="C353" s="62" t="s">
        <v>2036</v>
      </c>
      <c r="D353" s="94" t="s">
        <v>162</v>
      </c>
      <c r="E353" s="94" t="s">
        <v>1726</v>
      </c>
      <c r="F353" s="64">
        <v>62</v>
      </c>
      <c r="G353" s="64"/>
      <c r="H353" s="64"/>
      <c r="I353" s="64"/>
      <c r="J353" s="64"/>
      <c r="K353" s="62"/>
    </row>
    <row r="354" spans="2:11" s="6" customFormat="1" ht="45">
      <c r="B354" s="63">
        <v>41630</v>
      </c>
      <c r="C354" s="62" t="s">
        <v>2037</v>
      </c>
      <c r="D354" s="94" t="s">
        <v>162</v>
      </c>
      <c r="E354" s="94" t="s">
        <v>1726</v>
      </c>
      <c r="F354" s="64">
        <v>47</v>
      </c>
      <c r="G354" s="64"/>
      <c r="H354" s="64"/>
      <c r="I354" s="64"/>
      <c r="J354" s="64"/>
      <c r="K354" s="62"/>
    </row>
    <row r="355" spans="2:11" s="6" customFormat="1" ht="30">
      <c r="B355" s="63">
        <v>41630</v>
      </c>
      <c r="C355" s="62" t="s">
        <v>2038</v>
      </c>
      <c r="D355" s="94" t="s">
        <v>162</v>
      </c>
      <c r="E355" s="94" t="s">
        <v>1726</v>
      </c>
      <c r="F355" s="64">
        <v>500</v>
      </c>
      <c r="G355" s="64"/>
      <c r="H355" s="64"/>
      <c r="I355" s="64"/>
      <c r="J355" s="64"/>
      <c r="K355" s="62"/>
    </row>
    <row r="356" spans="2:11" s="6" customFormat="1" ht="30">
      <c r="B356" s="63">
        <v>41631</v>
      </c>
      <c r="C356" s="62" t="s">
        <v>1997</v>
      </c>
      <c r="D356" s="94" t="s">
        <v>162</v>
      </c>
      <c r="E356" s="94" t="s">
        <v>1726</v>
      </c>
      <c r="F356" s="64"/>
      <c r="G356" s="64"/>
      <c r="H356" s="64"/>
      <c r="I356" s="64">
        <v>1000</v>
      </c>
      <c r="J356" s="64"/>
      <c r="K356" s="62"/>
    </row>
    <row r="357" spans="2:11" s="6" customFormat="1" ht="30">
      <c r="B357" s="63">
        <v>41631</v>
      </c>
      <c r="C357" s="62" t="s">
        <v>2039</v>
      </c>
      <c r="D357" s="94" t="s">
        <v>162</v>
      </c>
      <c r="E357" s="94" t="s">
        <v>1726</v>
      </c>
      <c r="F357" s="64">
        <v>500</v>
      </c>
      <c r="G357" s="64"/>
      <c r="H357" s="64"/>
      <c r="I357" s="64"/>
      <c r="J357" s="64"/>
      <c r="K357" s="62"/>
    </row>
    <row r="358" spans="2:11" s="6" customFormat="1" ht="30">
      <c r="B358" s="63">
        <v>41632</v>
      </c>
      <c r="C358" s="94" t="s">
        <v>2017</v>
      </c>
      <c r="D358" s="94" t="s">
        <v>162</v>
      </c>
      <c r="E358" s="94" t="s">
        <v>1726</v>
      </c>
      <c r="F358" s="64"/>
      <c r="G358" s="64"/>
      <c r="H358" s="64">
        <v>500</v>
      </c>
      <c r="I358" s="64"/>
      <c r="J358" s="64"/>
      <c r="K358" s="62"/>
    </row>
    <row r="359" spans="2:11" s="6" customFormat="1" ht="30">
      <c r="B359" s="63">
        <v>41632</v>
      </c>
      <c r="C359" s="62" t="s">
        <v>2011</v>
      </c>
      <c r="D359" s="94" t="s">
        <v>162</v>
      </c>
      <c r="E359" s="94" t="s">
        <v>1726</v>
      </c>
      <c r="F359" s="64"/>
      <c r="G359" s="64">
        <v>300</v>
      </c>
      <c r="H359" s="64"/>
      <c r="I359" s="64"/>
      <c r="J359" s="64"/>
      <c r="K359" s="62"/>
    </row>
    <row r="360" spans="2:11" s="6" customFormat="1" ht="30">
      <c r="B360" s="63">
        <v>41632</v>
      </c>
      <c r="C360" s="62" t="s">
        <v>2012</v>
      </c>
      <c r="D360" s="94" t="s">
        <v>162</v>
      </c>
      <c r="E360" s="94" t="s">
        <v>1726</v>
      </c>
      <c r="F360" s="64"/>
      <c r="G360" s="64">
        <v>5000</v>
      </c>
      <c r="H360" s="64"/>
      <c r="I360" s="64"/>
      <c r="J360" s="64"/>
      <c r="K360" s="62"/>
    </row>
    <row r="361" spans="2:11" s="6" customFormat="1" ht="30">
      <c r="B361" s="63">
        <v>41632</v>
      </c>
      <c r="C361" s="62" t="s">
        <v>2040</v>
      </c>
      <c r="D361" s="94" t="s">
        <v>162</v>
      </c>
      <c r="E361" s="94" t="s">
        <v>1726</v>
      </c>
      <c r="F361" s="64">
        <v>2000</v>
      </c>
      <c r="G361" s="64"/>
      <c r="H361" s="64"/>
      <c r="I361" s="64"/>
      <c r="J361" s="64"/>
      <c r="K361" s="62"/>
    </row>
    <row r="362" spans="2:11" s="6" customFormat="1" ht="30">
      <c r="B362" s="63">
        <v>41632</v>
      </c>
      <c r="C362" s="62" t="s">
        <v>2041</v>
      </c>
      <c r="D362" s="94" t="s">
        <v>162</v>
      </c>
      <c r="E362" s="94" t="s">
        <v>1726</v>
      </c>
      <c r="F362" s="64">
        <v>100</v>
      </c>
      <c r="G362" s="64"/>
      <c r="H362" s="64"/>
      <c r="I362" s="64"/>
      <c r="J362" s="64"/>
      <c r="K362" s="62"/>
    </row>
    <row r="363" spans="2:11" s="6" customFormat="1" ht="30">
      <c r="B363" s="63">
        <v>41633</v>
      </c>
      <c r="C363" s="62" t="s">
        <v>1998</v>
      </c>
      <c r="D363" s="94" t="s">
        <v>162</v>
      </c>
      <c r="E363" s="94" t="s">
        <v>1726</v>
      </c>
      <c r="F363" s="64"/>
      <c r="G363" s="64"/>
      <c r="H363" s="64"/>
      <c r="I363" s="64">
        <v>300</v>
      </c>
      <c r="J363" s="64"/>
      <c r="K363" s="62"/>
    </row>
    <row r="364" spans="2:11" s="6" customFormat="1" ht="30">
      <c r="B364" s="63">
        <v>41633</v>
      </c>
      <c r="C364" s="62" t="s">
        <v>1999</v>
      </c>
      <c r="D364" s="94" t="s">
        <v>162</v>
      </c>
      <c r="E364" s="94" t="s">
        <v>1726</v>
      </c>
      <c r="F364" s="64"/>
      <c r="G364" s="64"/>
      <c r="H364" s="64"/>
      <c r="I364" s="64">
        <v>295</v>
      </c>
      <c r="J364" s="64"/>
      <c r="K364" s="62"/>
    </row>
    <row r="365" spans="2:11" s="6" customFormat="1" ht="45">
      <c r="B365" s="63">
        <v>41633</v>
      </c>
      <c r="C365" s="62" t="s">
        <v>2042</v>
      </c>
      <c r="D365" s="94" t="s">
        <v>162</v>
      </c>
      <c r="E365" s="94" t="s">
        <v>1726</v>
      </c>
      <c r="F365" s="64">
        <v>300</v>
      </c>
      <c r="G365" s="64"/>
      <c r="H365" s="64"/>
      <c r="I365" s="64"/>
      <c r="J365" s="64"/>
      <c r="K365" s="62"/>
    </row>
    <row r="366" spans="2:11" s="6" customFormat="1" ht="30">
      <c r="B366" s="63">
        <v>41633</v>
      </c>
      <c r="C366" s="62" t="s">
        <v>2043</v>
      </c>
      <c r="D366" s="94" t="s">
        <v>162</v>
      </c>
      <c r="E366" s="94" t="s">
        <v>1726</v>
      </c>
      <c r="F366" s="64">
        <v>500</v>
      </c>
      <c r="G366" s="64"/>
      <c r="H366" s="64"/>
      <c r="I366" s="64"/>
      <c r="J366" s="64"/>
      <c r="K366" s="62"/>
    </row>
    <row r="367" spans="2:11" s="6" customFormat="1" ht="30">
      <c r="B367" s="63">
        <v>41633</v>
      </c>
      <c r="C367" s="62" t="s">
        <v>2044</v>
      </c>
      <c r="D367" s="94" t="s">
        <v>162</v>
      </c>
      <c r="E367" s="94" t="s">
        <v>1726</v>
      </c>
      <c r="F367" s="64">
        <v>100</v>
      </c>
      <c r="G367" s="64"/>
      <c r="H367" s="64"/>
      <c r="I367" s="64"/>
      <c r="J367" s="64"/>
      <c r="K367" s="62"/>
    </row>
    <row r="368" spans="2:11" s="6" customFormat="1" ht="45">
      <c r="B368" s="63">
        <v>41633</v>
      </c>
      <c r="C368" s="62" t="s">
        <v>2051</v>
      </c>
      <c r="D368" s="94" t="s">
        <v>162</v>
      </c>
      <c r="E368" s="94" t="s">
        <v>1726</v>
      </c>
      <c r="F368" s="64">
        <v>250</v>
      </c>
      <c r="G368" s="64"/>
      <c r="H368" s="64"/>
      <c r="I368" s="64"/>
      <c r="J368" s="64"/>
      <c r="K368" s="62"/>
    </row>
    <row r="369" spans="2:11" s="6" customFormat="1" ht="30">
      <c r="B369" s="63">
        <v>41633</v>
      </c>
      <c r="C369" s="62" t="s">
        <v>2045</v>
      </c>
      <c r="D369" s="94" t="s">
        <v>162</v>
      </c>
      <c r="E369" s="94" t="s">
        <v>1726</v>
      </c>
      <c r="F369" s="64">
        <v>1000</v>
      </c>
      <c r="G369" s="64"/>
      <c r="H369" s="64"/>
      <c r="I369" s="64"/>
      <c r="J369" s="64"/>
      <c r="K369" s="62"/>
    </row>
    <row r="370" spans="2:11" s="6" customFormat="1" ht="30">
      <c r="B370" s="63">
        <v>41633</v>
      </c>
      <c r="C370" s="62" t="s">
        <v>2046</v>
      </c>
      <c r="D370" s="94" t="s">
        <v>162</v>
      </c>
      <c r="E370" s="94" t="s">
        <v>1726</v>
      </c>
      <c r="F370" s="64">
        <v>50</v>
      </c>
      <c r="G370" s="64"/>
      <c r="H370" s="64"/>
      <c r="I370" s="64"/>
      <c r="J370" s="64"/>
      <c r="K370" s="62"/>
    </row>
    <row r="371" spans="2:11" s="6" customFormat="1" ht="45">
      <c r="B371" s="63">
        <v>41633</v>
      </c>
      <c r="C371" s="62" t="s">
        <v>2052</v>
      </c>
      <c r="D371" s="94" t="s">
        <v>162</v>
      </c>
      <c r="E371" s="94" t="s">
        <v>1726</v>
      </c>
      <c r="F371" s="64">
        <v>100</v>
      </c>
      <c r="G371" s="64"/>
      <c r="H371" s="64"/>
      <c r="I371" s="64"/>
      <c r="J371" s="64"/>
      <c r="K371" s="62"/>
    </row>
    <row r="372" spans="2:11" s="6" customFormat="1" ht="30">
      <c r="B372" s="63">
        <v>41633</v>
      </c>
      <c r="C372" s="62" t="s">
        <v>2047</v>
      </c>
      <c r="D372" s="94" t="s">
        <v>162</v>
      </c>
      <c r="E372" s="94" t="s">
        <v>1726</v>
      </c>
      <c r="F372" s="64">
        <v>500</v>
      </c>
      <c r="G372" s="64"/>
      <c r="H372" s="64"/>
      <c r="I372" s="64"/>
      <c r="J372" s="64"/>
      <c r="K372" s="62"/>
    </row>
    <row r="373" spans="2:11" s="6" customFormat="1" ht="30">
      <c r="B373" s="63">
        <v>41633</v>
      </c>
      <c r="C373" s="62" t="s">
        <v>2054</v>
      </c>
      <c r="D373" s="94" t="s">
        <v>162</v>
      </c>
      <c r="E373" s="94" t="s">
        <v>1726</v>
      </c>
      <c r="F373" s="64">
        <v>200</v>
      </c>
      <c r="G373" s="64"/>
      <c r="H373" s="64"/>
      <c r="I373" s="64"/>
      <c r="J373" s="64"/>
      <c r="K373" s="62"/>
    </row>
    <row r="374" spans="2:11" s="6" customFormat="1" ht="30">
      <c r="B374" s="63">
        <v>41633</v>
      </c>
      <c r="C374" s="94" t="s">
        <v>2055</v>
      </c>
      <c r="D374" s="94" t="s">
        <v>162</v>
      </c>
      <c r="E374" s="94" t="s">
        <v>1726</v>
      </c>
      <c r="F374" s="64">
        <v>500</v>
      </c>
      <c r="G374" s="64"/>
      <c r="H374" s="64"/>
      <c r="I374" s="64"/>
      <c r="J374" s="64"/>
      <c r="K374" s="62"/>
    </row>
    <row r="375" spans="2:11" s="6" customFormat="1" ht="60">
      <c r="B375" s="63">
        <v>41634</v>
      </c>
      <c r="C375" s="62" t="s">
        <v>2013</v>
      </c>
      <c r="D375" s="62" t="s">
        <v>154</v>
      </c>
      <c r="E375" s="62" t="s">
        <v>855</v>
      </c>
      <c r="F375" s="64"/>
      <c r="G375" s="64">
        <v>86544</v>
      </c>
      <c r="H375" s="64"/>
      <c r="I375" s="64"/>
      <c r="J375" s="64"/>
      <c r="K375" s="62"/>
    </row>
    <row r="376" spans="2:11" s="6" customFormat="1" ht="30">
      <c r="B376" s="63">
        <v>41634</v>
      </c>
      <c r="C376" s="94" t="s">
        <v>740</v>
      </c>
      <c r="D376" s="94" t="s">
        <v>162</v>
      </c>
      <c r="E376" s="94" t="s">
        <v>1726</v>
      </c>
      <c r="F376" s="64"/>
      <c r="G376" s="64"/>
      <c r="H376" s="64">
        <v>1000</v>
      </c>
      <c r="I376" s="64"/>
      <c r="J376" s="64"/>
      <c r="K376" s="62"/>
    </row>
    <row r="377" spans="2:11" s="6" customFormat="1" ht="30">
      <c r="B377" s="63">
        <v>41634</v>
      </c>
      <c r="C377" s="62" t="s">
        <v>2019</v>
      </c>
      <c r="D377" s="94" t="s">
        <v>162</v>
      </c>
      <c r="E377" s="94" t="s">
        <v>1726</v>
      </c>
      <c r="F377" s="64"/>
      <c r="G377" s="64"/>
      <c r="H377" s="64"/>
      <c r="I377" s="64">
        <v>500</v>
      </c>
      <c r="J377" s="64"/>
      <c r="K377" s="62"/>
    </row>
    <row r="378" spans="2:11" s="6" customFormat="1" ht="30">
      <c r="B378" s="63">
        <v>41634</v>
      </c>
      <c r="C378" s="62" t="s">
        <v>2000</v>
      </c>
      <c r="D378" s="94" t="s">
        <v>162</v>
      </c>
      <c r="E378" s="94" t="s">
        <v>1726</v>
      </c>
      <c r="F378" s="64"/>
      <c r="G378" s="64"/>
      <c r="H378" s="64"/>
      <c r="I378" s="64">
        <v>400</v>
      </c>
      <c r="J378" s="64"/>
      <c r="K378" s="62"/>
    </row>
    <row r="379" spans="2:11" s="6" customFormat="1" ht="30">
      <c r="B379" s="63">
        <v>41634</v>
      </c>
      <c r="C379" s="94" t="s">
        <v>2072</v>
      </c>
      <c r="D379" s="94" t="s">
        <v>162</v>
      </c>
      <c r="E379" s="94" t="s">
        <v>1726</v>
      </c>
      <c r="F379" s="64">
        <v>998</v>
      </c>
      <c r="G379" s="64"/>
      <c r="H379" s="64"/>
      <c r="I379" s="64"/>
      <c r="J379" s="64"/>
      <c r="K379" s="62"/>
    </row>
    <row r="380" spans="2:11" s="6" customFormat="1" ht="30">
      <c r="B380" s="63">
        <v>41634</v>
      </c>
      <c r="C380" s="94" t="s">
        <v>2056</v>
      </c>
      <c r="D380" s="94" t="s">
        <v>162</v>
      </c>
      <c r="E380" s="94" t="s">
        <v>1726</v>
      </c>
      <c r="F380" s="64">
        <v>1000</v>
      </c>
      <c r="G380" s="64"/>
      <c r="H380" s="64"/>
      <c r="I380" s="64"/>
      <c r="J380" s="64"/>
      <c r="K380" s="62"/>
    </row>
    <row r="381" spans="2:11" s="6" customFormat="1" ht="45">
      <c r="B381" s="63">
        <v>41634</v>
      </c>
      <c r="C381" s="94" t="s">
        <v>2073</v>
      </c>
      <c r="D381" s="94" t="s">
        <v>162</v>
      </c>
      <c r="E381" s="94" t="s">
        <v>1726</v>
      </c>
      <c r="F381" s="64">
        <v>2000</v>
      </c>
      <c r="G381" s="64"/>
      <c r="H381" s="64"/>
      <c r="I381" s="64"/>
      <c r="J381" s="64"/>
      <c r="K381" s="62"/>
    </row>
    <row r="382" spans="2:11" s="6" customFormat="1" ht="30">
      <c r="B382" s="63">
        <v>41634</v>
      </c>
      <c r="C382" s="94" t="s">
        <v>2057</v>
      </c>
      <c r="D382" s="94" t="s">
        <v>162</v>
      </c>
      <c r="E382" s="94" t="s">
        <v>1726</v>
      </c>
      <c r="F382" s="64">
        <v>150</v>
      </c>
      <c r="G382" s="64"/>
      <c r="H382" s="64"/>
      <c r="I382" s="64"/>
      <c r="J382" s="64"/>
      <c r="K382" s="62"/>
    </row>
    <row r="383" spans="2:11" s="6" customFormat="1" ht="45">
      <c r="B383" s="63">
        <v>41634</v>
      </c>
      <c r="C383" s="94" t="s">
        <v>2074</v>
      </c>
      <c r="D383" s="94" t="s">
        <v>162</v>
      </c>
      <c r="E383" s="94" t="s">
        <v>1726</v>
      </c>
      <c r="F383" s="64">
        <v>500</v>
      </c>
      <c r="G383" s="64"/>
      <c r="H383" s="64"/>
      <c r="I383" s="64"/>
      <c r="J383" s="64"/>
      <c r="K383" s="62"/>
    </row>
    <row r="384" spans="2:11" s="6" customFormat="1" ht="30">
      <c r="B384" s="63">
        <v>41635</v>
      </c>
      <c r="C384" s="62" t="s">
        <v>2018</v>
      </c>
      <c r="D384" s="94" t="s">
        <v>148</v>
      </c>
      <c r="E384" s="94" t="s">
        <v>192</v>
      </c>
      <c r="F384" s="64"/>
      <c r="G384" s="64"/>
      <c r="H384" s="64"/>
      <c r="I384" s="64">
        <v>1194</v>
      </c>
      <c r="J384" s="64"/>
      <c r="K384" s="62"/>
    </row>
    <row r="385" spans="2:11" s="6" customFormat="1" ht="30">
      <c r="B385" s="63">
        <v>41635</v>
      </c>
      <c r="C385" s="94" t="s">
        <v>2058</v>
      </c>
      <c r="D385" s="94" t="s">
        <v>162</v>
      </c>
      <c r="E385" s="94" t="s">
        <v>1726</v>
      </c>
      <c r="F385" s="64">
        <v>100</v>
      </c>
      <c r="G385" s="64"/>
      <c r="H385" s="64"/>
      <c r="I385" s="64"/>
      <c r="J385" s="64"/>
      <c r="K385" s="62"/>
    </row>
    <row r="386" spans="2:11" s="6" customFormat="1" ht="30">
      <c r="B386" s="63">
        <v>41635</v>
      </c>
      <c r="C386" s="94" t="s">
        <v>2059</v>
      </c>
      <c r="D386" s="94" t="s">
        <v>162</v>
      </c>
      <c r="E386" s="94" t="s">
        <v>1726</v>
      </c>
      <c r="F386" s="64">
        <v>1300</v>
      </c>
      <c r="G386" s="64"/>
      <c r="H386" s="64"/>
      <c r="I386" s="64"/>
      <c r="J386" s="64"/>
      <c r="K386" s="62"/>
    </row>
    <row r="387" spans="2:11" s="6" customFormat="1" ht="30">
      <c r="B387" s="63">
        <v>41635</v>
      </c>
      <c r="C387" s="94" t="s">
        <v>2060</v>
      </c>
      <c r="D387" s="94" t="s">
        <v>162</v>
      </c>
      <c r="E387" s="94" t="s">
        <v>1726</v>
      </c>
      <c r="F387" s="64">
        <v>500</v>
      </c>
      <c r="G387" s="64"/>
      <c r="H387" s="64"/>
      <c r="I387" s="64"/>
      <c r="J387" s="64"/>
      <c r="K387" s="62"/>
    </row>
    <row r="388" spans="2:11" s="6" customFormat="1" ht="30">
      <c r="B388" s="63">
        <v>41635</v>
      </c>
      <c r="C388" s="94" t="s">
        <v>2061</v>
      </c>
      <c r="D388" s="94" t="s">
        <v>162</v>
      </c>
      <c r="E388" s="94" t="s">
        <v>1726</v>
      </c>
      <c r="F388" s="64">
        <v>40</v>
      </c>
      <c r="G388" s="64"/>
      <c r="H388" s="64"/>
      <c r="I388" s="64"/>
      <c r="J388" s="64"/>
      <c r="K388" s="62"/>
    </row>
    <row r="389" spans="2:11" s="6" customFormat="1" ht="45">
      <c r="B389" s="63">
        <v>41635</v>
      </c>
      <c r="C389" s="62" t="s">
        <v>2209</v>
      </c>
      <c r="D389" s="62" t="s">
        <v>148</v>
      </c>
      <c r="E389" s="62" t="s">
        <v>2023</v>
      </c>
      <c r="F389" s="64"/>
      <c r="G389" s="64"/>
      <c r="H389" s="64">
        <v>2500</v>
      </c>
      <c r="I389" s="64"/>
      <c r="J389" s="64"/>
      <c r="K389" s="62"/>
    </row>
    <row r="390" spans="2:11" s="6" customFormat="1" ht="30">
      <c r="B390" s="63">
        <v>41636</v>
      </c>
      <c r="C390" s="94" t="s">
        <v>2062</v>
      </c>
      <c r="D390" s="94" t="s">
        <v>162</v>
      </c>
      <c r="E390" s="94" t="s">
        <v>1726</v>
      </c>
      <c r="F390" s="64">
        <v>100</v>
      </c>
      <c r="G390" s="64"/>
      <c r="H390" s="64"/>
      <c r="I390" s="64"/>
      <c r="J390" s="64"/>
      <c r="K390" s="62"/>
    </row>
    <row r="391" spans="2:11" s="6" customFormat="1" ht="30">
      <c r="B391" s="63">
        <v>41636</v>
      </c>
      <c r="C391" s="94" t="s">
        <v>2063</v>
      </c>
      <c r="D391" s="94" t="s">
        <v>162</v>
      </c>
      <c r="E391" s="94" t="s">
        <v>1726</v>
      </c>
      <c r="F391" s="64">
        <v>19000</v>
      </c>
      <c r="G391" s="64"/>
      <c r="H391" s="64"/>
      <c r="I391" s="64"/>
      <c r="J391" s="64"/>
      <c r="K391" s="62"/>
    </row>
    <row r="392" spans="2:11" s="6" customFormat="1" ht="30">
      <c r="B392" s="63">
        <v>41636</v>
      </c>
      <c r="C392" s="94" t="s">
        <v>2064</v>
      </c>
      <c r="D392" s="94" t="s">
        <v>162</v>
      </c>
      <c r="E392" s="94" t="s">
        <v>1726</v>
      </c>
      <c r="F392" s="64">
        <v>5000</v>
      </c>
      <c r="G392" s="64"/>
      <c r="H392" s="64"/>
      <c r="I392" s="64"/>
      <c r="J392" s="64"/>
      <c r="K392" s="62"/>
    </row>
    <row r="393" spans="2:11" s="6" customFormat="1" ht="30">
      <c r="B393" s="63">
        <v>41636</v>
      </c>
      <c r="C393" s="94" t="s">
        <v>2065</v>
      </c>
      <c r="D393" s="94" t="s">
        <v>162</v>
      </c>
      <c r="E393" s="94" t="s">
        <v>1726</v>
      </c>
      <c r="F393" s="64">
        <v>2000</v>
      </c>
      <c r="G393" s="64"/>
      <c r="H393" s="64"/>
      <c r="I393" s="64"/>
      <c r="J393" s="64"/>
      <c r="K393" s="62"/>
    </row>
    <row r="394" spans="2:11" s="6" customFormat="1" ht="45">
      <c r="B394" s="63">
        <v>41636</v>
      </c>
      <c r="C394" s="94" t="s">
        <v>2075</v>
      </c>
      <c r="D394" s="94" t="s">
        <v>162</v>
      </c>
      <c r="E394" s="94" t="s">
        <v>1726</v>
      </c>
      <c r="F394" s="64">
        <v>3000</v>
      </c>
      <c r="G394" s="64"/>
      <c r="H394" s="64"/>
      <c r="I394" s="64"/>
      <c r="J394" s="64"/>
      <c r="K394" s="62"/>
    </row>
    <row r="395" spans="2:11" s="6" customFormat="1" ht="45">
      <c r="B395" s="63">
        <v>41636</v>
      </c>
      <c r="C395" s="62" t="s">
        <v>2208</v>
      </c>
      <c r="D395" s="62" t="s">
        <v>54</v>
      </c>
      <c r="E395" s="62" t="s">
        <v>119</v>
      </c>
      <c r="F395" s="64"/>
      <c r="G395" s="64"/>
      <c r="H395" s="64">
        <v>3488.5</v>
      </c>
      <c r="I395" s="64"/>
      <c r="J395" s="64"/>
      <c r="K395" s="62"/>
    </row>
    <row r="396" spans="2:11" s="6" customFormat="1" ht="45">
      <c r="B396" s="63">
        <v>41637</v>
      </c>
      <c r="C396" s="94" t="s">
        <v>2219</v>
      </c>
      <c r="D396" s="94" t="s">
        <v>162</v>
      </c>
      <c r="E396" s="94" t="s">
        <v>1726</v>
      </c>
      <c r="F396" s="64"/>
      <c r="G396" s="64"/>
      <c r="H396" s="64">
        <v>15321.86</v>
      </c>
      <c r="I396" s="64"/>
      <c r="J396" s="64"/>
      <c r="K396" s="62"/>
    </row>
    <row r="397" spans="2:11" s="6" customFormat="1" ht="45">
      <c r="B397" s="63">
        <v>41637</v>
      </c>
      <c r="C397" s="94" t="s">
        <v>2076</v>
      </c>
      <c r="D397" s="94" t="s">
        <v>162</v>
      </c>
      <c r="E397" s="94" t="s">
        <v>1726</v>
      </c>
      <c r="F397" s="64">
        <v>200</v>
      </c>
      <c r="G397" s="64"/>
      <c r="H397" s="64"/>
      <c r="I397" s="64"/>
      <c r="J397" s="64"/>
      <c r="K397" s="62"/>
    </row>
    <row r="398" spans="2:11" s="6" customFormat="1" ht="30">
      <c r="B398" s="63">
        <v>41637</v>
      </c>
      <c r="C398" s="94" t="s">
        <v>2066</v>
      </c>
      <c r="D398" s="94" t="s">
        <v>162</v>
      </c>
      <c r="E398" s="94" t="s">
        <v>1726</v>
      </c>
      <c r="F398" s="64">
        <v>1000</v>
      </c>
      <c r="G398" s="64"/>
      <c r="H398" s="64"/>
      <c r="I398" s="64"/>
      <c r="J398" s="64"/>
      <c r="K398" s="62"/>
    </row>
    <row r="399" spans="2:11" s="6" customFormat="1" ht="30">
      <c r="B399" s="63">
        <v>41637</v>
      </c>
      <c r="C399" s="94" t="s">
        <v>2067</v>
      </c>
      <c r="D399" s="94" t="s">
        <v>162</v>
      </c>
      <c r="E399" s="94" t="s">
        <v>1726</v>
      </c>
      <c r="F399" s="64">
        <v>3000</v>
      </c>
      <c r="G399" s="64"/>
      <c r="H399" s="64"/>
      <c r="I399" s="64"/>
      <c r="J399" s="64"/>
      <c r="K399" s="62"/>
    </row>
    <row r="400" spans="2:11" s="6" customFormat="1" ht="45">
      <c r="B400" s="63">
        <v>41637</v>
      </c>
      <c r="C400" s="94" t="s">
        <v>2077</v>
      </c>
      <c r="D400" s="94" t="s">
        <v>162</v>
      </c>
      <c r="E400" s="94" t="s">
        <v>1726</v>
      </c>
      <c r="F400" s="64">
        <v>300</v>
      </c>
      <c r="G400" s="64"/>
      <c r="H400" s="64"/>
      <c r="I400" s="64"/>
      <c r="J400" s="64"/>
      <c r="K400" s="62"/>
    </row>
    <row r="401" spans="2:11" s="6" customFormat="1" ht="30">
      <c r="B401" s="63">
        <v>41637</v>
      </c>
      <c r="C401" s="94" t="s">
        <v>2068</v>
      </c>
      <c r="D401" s="94" t="s">
        <v>162</v>
      </c>
      <c r="E401" s="94" t="s">
        <v>1726</v>
      </c>
      <c r="F401" s="64">
        <v>1000</v>
      </c>
      <c r="G401" s="64"/>
      <c r="H401" s="64"/>
      <c r="I401" s="64"/>
      <c r="J401" s="64"/>
      <c r="K401" s="62"/>
    </row>
    <row r="402" spans="2:11" s="6" customFormat="1" ht="90">
      <c r="B402" s="63">
        <v>41637</v>
      </c>
      <c r="C402" s="94" t="s">
        <v>2089</v>
      </c>
      <c r="D402" s="94" t="s">
        <v>61</v>
      </c>
      <c r="E402" s="94" t="s">
        <v>142</v>
      </c>
      <c r="F402" s="64"/>
      <c r="G402" s="64"/>
      <c r="H402" s="64">
        <f>4148.14+4237+6293</f>
        <v>14678.14</v>
      </c>
      <c r="I402" s="64"/>
      <c r="J402" s="64"/>
      <c r="K402" s="62"/>
    </row>
    <row r="403" spans="2:11" s="6" customFormat="1" ht="15">
      <c r="B403" s="63">
        <v>41637</v>
      </c>
      <c r="C403" s="62" t="s">
        <v>367</v>
      </c>
      <c r="D403" s="62" t="s">
        <v>54</v>
      </c>
      <c r="E403" s="62" t="s">
        <v>119</v>
      </c>
      <c r="F403" s="64"/>
      <c r="G403" s="64"/>
      <c r="H403" s="64">
        <v>5000</v>
      </c>
      <c r="I403" s="64"/>
      <c r="J403" s="64"/>
      <c r="K403" s="62"/>
    </row>
    <row r="404" spans="2:11" s="6" customFormat="1" ht="105">
      <c r="B404" s="63">
        <v>41638</v>
      </c>
      <c r="C404" s="94" t="s">
        <v>1112</v>
      </c>
      <c r="D404" s="94" t="s">
        <v>54</v>
      </c>
      <c r="E404" s="94" t="s">
        <v>119</v>
      </c>
      <c r="F404" s="64"/>
      <c r="G404" s="64">
        <v>9000</v>
      </c>
      <c r="H404" s="64"/>
      <c r="I404" s="64"/>
      <c r="J404" s="64"/>
      <c r="K404" s="94"/>
    </row>
    <row r="405" spans="2:11" s="6" customFormat="1" ht="75">
      <c r="B405" s="63">
        <v>41638</v>
      </c>
      <c r="C405" s="94" t="s">
        <v>2078</v>
      </c>
      <c r="D405" s="94" t="s">
        <v>85</v>
      </c>
      <c r="E405" s="94" t="s">
        <v>46</v>
      </c>
      <c r="F405" s="64">
        <v>60000</v>
      </c>
      <c r="G405" s="64"/>
      <c r="H405" s="64"/>
      <c r="I405" s="64"/>
      <c r="J405" s="64"/>
      <c r="K405" s="94"/>
    </row>
    <row r="406" spans="2:11" s="6" customFormat="1" ht="30">
      <c r="B406" s="63">
        <v>41638</v>
      </c>
      <c r="C406" s="62" t="s">
        <v>2002</v>
      </c>
      <c r="D406" s="94" t="s">
        <v>162</v>
      </c>
      <c r="E406" s="94" t="s">
        <v>1726</v>
      </c>
      <c r="F406" s="64"/>
      <c r="G406" s="64"/>
      <c r="H406" s="64"/>
      <c r="I406" s="64">
        <v>300</v>
      </c>
      <c r="J406" s="64"/>
      <c r="K406" s="62"/>
    </row>
    <row r="407" spans="2:11" s="6" customFormat="1" ht="30">
      <c r="B407" s="63">
        <v>41638</v>
      </c>
      <c r="C407" s="62" t="s">
        <v>1995</v>
      </c>
      <c r="D407" s="94" t="s">
        <v>162</v>
      </c>
      <c r="E407" s="94" t="s">
        <v>1726</v>
      </c>
      <c r="F407" s="64"/>
      <c r="G407" s="64"/>
      <c r="H407" s="64"/>
      <c r="I407" s="64">
        <v>1425</v>
      </c>
      <c r="J407" s="64"/>
      <c r="K407" s="62"/>
    </row>
    <row r="408" spans="2:11" s="6" customFormat="1" ht="30">
      <c r="B408" s="63">
        <v>41638</v>
      </c>
      <c r="C408" s="62" t="s">
        <v>2001</v>
      </c>
      <c r="D408" s="94" t="s">
        <v>162</v>
      </c>
      <c r="E408" s="94" t="s">
        <v>1726</v>
      </c>
      <c r="F408" s="64"/>
      <c r="G408" s="64"/>
      <c r="H408" s="64"/>
      <c r="I408" s="64">
        <v>9500</v>
      </c>
      <c r="J408" s="64"/>
      <c r="K408" s="62"/>
    </row>
    <row r="409" spans="2:11" s="6" customFormat="1" ht="30">
      <c r="B409" s="63">
        <v>41638</v>
      </c>
      <c r="C409" s="94" t="s">
        <v>1994</v>
      </c>
      <c r="D409" s="94" t="s">
        <v>162</v>
      </c>
      <c r="E409" s="94" t="s">
        <v>1726</v>
      </c>
      <c r="F409" s="64"/>
      <c r="G409" s="64"/>
      <c r="H409" s="64"/>
      <c r="I409" s="64">
        <v>400</v>
      </c>
      <c r="J409" s="64"/>
      <c r="K409" s="62"/>
    </row>
    <row r="410" spans="2:11" s="6" customFormat="1" ht="30">
      <c r="B410" s="63">
        <v>41638</v>
      </c>
      <c r="C410" s="94" t="s">
        <v>2069</v>
      </c>
      <c r="D410" s="94" t="s">
        <v>162</v>
      </c>
      <c r="E410" s="94" t="s">
        <v>1726</v>
      </c>
      <c r="F410" s="64">
        <v>1000</v>
      </c>
      <c r="G410" s="64"/>
      <c r="H410" s="64"/>
      <c r="I410" s="64"/>
      <c r="J410" s="64"/>
      <c r="K410" s="62"/>
    </row>
    <row r="411" spans="2:11" s="6" customFormat="1" ht="45">
      <c r="B411" s="63">
        <v>41638</v>
      </c>
      <c r="C411" s="94" t="s">
        <v>2079</v>
      </c>
      <c r="D411" s="94" t="s">
        <v>162</v>
      </c>
      <c r="E411" s="94" t="s">
        <v>1726</v>
      </c>
      <c r="F411" s="64">
        <v>600</v>
      </c>
      <c r="G411" s="64"/>
      <c r="H411" s="64"/>
      <c r="I411" s="64"/>
      <c r="J411" s="64"/>
      <c r="K411" s="62"/>
    </row>
    <row r="412" spans="2:11" s="6" customFormat="1" ht="45">
      <c r="B412" s="63">
        <v>41638</v>
      </c>
      <c r="C412" s="94" t="s">
        <v>2198</v>
      </c>
      <c r="D412" s="62" t="s">
        <v>148</v>
      </c>
      <c r="E412" s="62" t="s">
        <v>2023</v>
      </c>
      <c r="F412" s="64"/>
      <c r="G412" s="64"/>
      <c r="H412" s="64">
        <v>1620</v>
      </c>
      <c r="I412" s="64"/>
      <c r="J412" s="64"/>
      <c r="K412" s="62"/>
    </row>
    <row r="413" spans="2:11" s="6" customFormat="1" ht="30">
      <c r="B413" s="63">
        <v>41639</v>
      </c>
      <c r="C413" s="62" t="s">
        <v>2020</v>
      </c>
      <c r="D413" s="94" t="s">
        <v>162</v>
      </c>
      <c r="E413" s="94" t="s">
        <v>1726</v>
      </c>
      <c r="F413" s="64"/>
      <c r="G413" s="64"/>
      <c r="H413" s="64">
        <v>1000</v>
      </c>
      <c r="I413" s="64"/>
      <c r="J413" s="64"/>
      <c r="K413" s="62"/>
    </row>
    <row r="414" spans="2:11" s="6" customFormat="1" ht="45">
      <c r="B414" s="63">
        <v>41639</v>
      </c>
      <c r="C414" s="94" t="s">
        <v>2071</v>
      </c>
      <c r="D414" s="94" t="s">
        <v>162</v>
      </c>
      <c r="E414" s="94" t="s">
        <v>1726</v>
      </c>
      <c r="F414" s="64"/>
      <c r="G414" s="64"/>
      <c r="H414" s="64">
        <v>8353.27</v>
      </c>
      <c r="I414" s="64"/>
      <c r="J414" s="64"/>
      <c r="K414" s="62" t="s">
        <v>2070</v>
      </c>
    </row>
    <row r="415" spans="2:11" s="6" customFormat="1" ht="30">
      <c r="B415" s="63">
        <v>41639</v>
      </c>
      <c r="C415" s="94" t="s">
        <v>2083</v>
      </c>
      <c r="D415" s="94" t="s">
        <v>162</v>
      </c>
      <c r="E415" s="94" t="s">
        <v>1726</v>
      </c>
      <c r="F415" s="64">
        <v>850</v>
      </c>
      <c r="G415" s="64"/>
      <c r="H415" s="64"/>
      <c r="I415" s="64"/>
      <c r="J415" s="64"/>
      <c r="K415" s="62"/>
    </row>
    <row r="416" spans="2:11" s="6" customFormat="1" ht="30">
      <c r="B416" s="63">
        <v>41639</v>
      </c>
      <c r="C416" s="94" t="s">
        <v>2084</v>
      </c>
      <c r="D416" s="94" t="s">
        <v>162</v>
      </c>
      <c r="E416" s="94" t="s">
        <v>1726</v>
      </c>
      <c r="F416" s="64">
        <f>2247-16.85</f>
        <v>2230.15</v>
      </c>
      <c r="G416" s="64"/>
      <c r="H416" s="64"/>
      <c r="I416" s="64"/>
      <c r="J416" s="64"/>
      <c r="K416" s="62"/>
    </row>
    <row r="417" spans="2:11" s="6" customFormat="1" ht="45">
      <c r="B417" s="63">
        <v>41639</v>
      </c>
      <c r="C417" s="94" t="s">
        <v>2080</v>
      </c>
      <c r="D417" s="94" t="s">
        <v>164</v>
      </c>
      <c r="E417" s="94" t="s">
        <v>2081</v>
      </c>
      <c r="F417" s="64">
        <v>31986.49</v>
      </c>
      <c r="G417" s="64"/>
      <c r="H417" s="64"/>
      <c r="I417" s="64"/>
      <c r="J417" s="64"/>
      <c r="K417" s="62"/>
    </row>
    <row r="418" spans="2:11" s="6" customFormat="1" ht="15">
      <c r="B418" s="63">
        <v>41639</v>
      </c>
      <c r="C418" s="94" t="s">
        <v>2210</v>
      </c>
      <c r="D418" s="62" t="s">
        <v>54</v>
      </c>
      <c r="E418" s="62" t="s">
        <v>119</v>
      </c>
      <c r="F418" s="64"/>
      <c r="G418" s="64"/>
      <c r="H418" s="64">
        <v>20000</v>
      </c>
      <c r="I418" s="64"/>
      <c r="J418" s="64"/>
      <c r="K418" s="62"/>
    </row>
    <row r="419" spans="1:10" s="6" customFormat="1" ht="15">
      <c r="A419" s="6" t="s">
        <v>52</v>
      </c>
      <c r="B419" s="139" t="s">
        <v>51</v>
      </c>
      <c r="C419" s="140"/>
      <c r="D419" s="140"/>
      <c r="E419" s="141"/>
      <c r="F419" s="81">
        <f>SUM(F5:F418)</f>
        <v>456381</v>
      </c>
      <c r="G419" s="81">
        <f>SUM(G5:G418)</f>
        <v>6290951.709999999</v>
      </c>
      <c r="H419" s="81">
        <f>SUM(H5:H418)</f>
        <v>569312.9500000001</v>
      </c>
      <c r="I419" s="81">
        <f>SUM(I5:I418)</f>
        <v>32511.05</v>
      </c>
      <c r="J419" s="81">
        <f>SUM(J5:J418)</f>
        <v>101903</v>
      </c>
    </row>
    <row r="420" s="6" customFormat="1" ht="54" customHeight="1">
      <c r="G420" s="95" t="s">
        <v>607</v>
      </c>
    </row>
    <row r="421" spans="4:6" s="6" customFormat="1" ht="15">
      <c r="D421" s="21"/>
      <c r="E421" s="21"/>
      <c r="F421" s="20"/>
    </row>
    <row r="422" spans="4:6" s="6" customFormat="1" ht="15">
      <c r="D422" s="21"/>
      <c r="E422" s="21"/>
      <c r="F422" s="20"/>
    </row>
    <row r="423" spans="4:6" s="6" customFormat="1" ht="15">
      <c r="D423" s="21"/>
      <c r="E423" s="21"/>
      <c r="F423" s="20"/>
    </row>
    <row r="424" spans="4:6" s="6" customFormat="1" ht="15">
      <c r="D424" s="21"/>
      <c r="E424" s="21"/>
      <c r="F424" s="20"/>
    </row>
    <row r="425" spans="4:6" s="6" customFormat="1" ht="15">
      <c r="D425" s="21"/>
      <c r="E425" s="21"/>
      <c r="F425" s="20"/>
    </row>
    <row r="426" spans="4:6" s="6" customFormat="1" ht="15">
      <c r="D426" s="21"/>
      <c r="E426" s="21"/>
      <c r="F426" s="20"/>
    </row>
    <row r="427" spans="4:6" s="6" customFormat="1" ht="15">
      <c r="D427" s="21"/>
      <c r="E427" s="21"/>
      <c r="F427" s="20"/>
    </row>
    <row r="428" spans="4:6" s="6" customFormat="1" ht="15">
      <c r="D428" s="21"/>
      <c r="E428" s="21"/>
      <c r="F428" s="20"/>
    </row>
    <row r="429" spans="4:6" s="6" customFormat="1" ht="15">
      <c r="D429" s="21"/>
      <c r="E429" s="21"/>
      <c r="F429" s="20"/>
    </row>
    <row r="430" spans="4:6" s="6" customFormat="1" ht="15">
      <c r="D430" s="21"/>
      <c r="E430" s="21"/>
      <c r="F430" s="20"/>
    </row>
    <row r="431" spans="4:6" s="6" customFormat="1" ht="15">
      <c r="D431" s="21"/>
      <c r="E431" s="21"/>
      <c r="F431" s="20"/>
    </row>
    <row r="432" spans="4:6" s="6" customFormat="1" ht="15">
      <c r="D432" s="21"/>
      <c r="E432" s="21"/>
      <c r="F432" s="20"/>
    </row>
    <row r="433" spans="4:6" s="6" customFormat="1" ht="15">
      <c r="D433" s="21"/>
      <c r="E433" s="21"/>
      <c r="F433" s="20"/>
    </row>
    <row r="434" spans="4:6" s="6" customFormat="1" ht="15">
      <c r="D434" s="21"/>
      <c r="E434" s="21"/>
      <c r="F434" s="20"/>
    </row>
    <row r="435" spans="4:6" s="6" customFormat="1" ht="15">
      <c r="D435" s="21"/>
      <c r="E435" s="21"/>
      <c r="F435" s="20"/>
    </row>
    <row r="436" spans="4:6" s="6" customFormat="1" ht="15">
      <c r="D436" s="21"/>
      <c r="E436" s="21"/>
      <c r="F436" s="20"/>
    </row>
    <row r="437" spans="4:6" s="6" customFormat="1" ht="15">
      <c r="D437" s="21"/>
      <c r="E437" s="21"/>
      <c r="F437" s="20"/>
    </row>
    <row r="438" spans="4:6" s="6" customFormat="1" ht="15">
      <c r="D438" s="21"/>
      <c r="E438" s="21"/>
      <c r="F438" s="20"/>
    </row>
    <row r="439" spans="4:6" s="6" customFormat="1" ht="15">
      <c r="D439" s="21"/>
      <c r="E439" s="21"/>
      <c r="F439" s="20"/>
    </row>
    <row r="440" spans="4:5" s="6" customFormat="1" ht="15">
      <c r="D440" s="21"/>
      <c r="E440" s="21"/>
    </row>
    <row r="441" spans="4:5" s="6" customFormat="1" ht="15">
      <c r="D441" s="21"/>
      <c r="E441" s="21"/>
    </row>
    <row r="442" spans="4:5" s="6" customFormat="1" ht="15">
      <c r="D442" s="21"/>
      <c r="E442" s="21"/>
    </row>
    <row r="443" spans="4:5" s="6" customFormat="1" ht="15">
      <c r="D443" s="21"/>
      <c r="E443" s="21"/>
    </row>
    <row r="444" spans="4:5" s="6" customFormat="1" ht="15">
      <c r="D444" s="21"/>
      <c r="E444" s="21"/>
    </row>
    <row r="445" spans="4:5" ht="15">
      <c r="D445" s="21"/>
      <c r="E445" s="21"/>
    </row>
    <row r="446" spans="4:5" ht="15">
      <c r="D446" s="21"/>
      <c r="E446" s="21"/>
    </row>
    <row r="447" spans="4:5" ht="15">
      <c r="D447" s="21"/>
      <c r="E447" s="21"/>
    </row>
    <row r="448" spans="4:5" ht="15">
      <c r="D448" s="21"/>
      <c r="E448" s="21"/>
    </row>
    <row r="449" spans="4:5" ht="15">
      <c r="D449" s="21"/>
      <c r="E449" s="21"/>
    </row>
    <row r="450" spans="4:5" ht="15">
      <c r="D450" s="21"/>
      <c r="E450" s="21"/>
    </row>
    <row r="451" spans="4:5" ht="15">
      <c r="D451" s="21"/>
      <c r="E451" s="21"/>
    </row>
    <row r="452" spans="4:5" ht="15">
      <c r="D452" s="21"/>
      <c r="E452" s="21"/>
    </row>
    <row r="453" spans="4:5" ht="15">
      <c r="D453" s="21"/>
      <c r="E453" s="21"/>
    </row>
    <row r="454" spans="4:5" ht="15">
      <c r="D454" s="21"/>
      <c r="E454" s="21"/>
    </row>
    <row r="455" spans="4:5" ht="15">
      <c r="D455" s="21"/>
      <c r="E455" s="21"/>
    </row>
    <row r="456" spans="4:5" ht="15">
      <c r="D456" s="21"/>
      <c r="E456" s="21"/>
    </row>
    <row r="457" spans="4:5" ht="15">
      <c r="D457" s="21"/>
      <c r="E457" s="21"/>
    </row>
    <row r="458" spans="4:5" ht="15">
      <c r="D458" s="21"/>
      <c r="E458" s="21"/>
    </row>
    <row r="459" spans="4:5" ht="15">
      <c r="D459" s="21"/>
      <c r="E459" s="21"/>
    </row>
    <row r="460" spans="4:5" ht="15">
      <c r="D460" s="21"/>
      <c r="E460" s="21"/>
    </row>
    <row r="461" spans="4:5" ht="15">
      <c r="D461" s="21"/>
      <c r="E461" s="21"/>
    </row>
    <row r="462" spans="4:5" ht="15">
      <c r="D462" s="21"/>
      <c r="E462" s="21"/>
    </row>
    <row r="463" spans="4:5" ht="15">
      <c r="D463" s="21"/>
      <c r="E463" s="21"/>
    </row>
    <row r="464" spans="4:5" ht="15">
      <c r="D464" s="21"/>
      <c r="E464" s="21"/>
    </row>
    <row r="465" spans="4:5" ht="15">
      <c r="D465" s="21"/>
      <c r="E465" s="21"/>
    </row>
    <row r="466" spans="4:5" ht="15">
      <c r="D466" s="21"/>
      <c r="E466" s="21"/>
    </row>
    <row r="467" spans="4:5" ht="15">
      <c r="D467" s="21"/>
      <c r="E467" s="21"/>
    </row>
    <row r="468" spans="4:5" ht="15">
      <c r="D468" s="21"/>
      <c r="E468" s="21"/>
    </row>
    <row r="469" spans="4:5" ht="15">
      <c r="D469" s="21"/>
      <c r="E469" s="21"/>
    </row>
    <row r="470" spans="4:5" ht="15">
      <c r="D470" s="21"/>
      <c r="E470" s="21"/>
    </row>
    <row r="471" spans="4:5" ht="15">
      <c r="D471" s="21"/>
      <c r="E471" s="21"/>
    </row>
    <row r="472" spans="4:5" ht="15">
      <c r="D472" s="21"/>
      <c r="E472" s="21"/>
    </row>
    <row r="473" spans="4:5" ht="15">
      <c r="D473" s="21"/>
      <c r="E473" s="21"/>
    </row>
    <row r="474" spans="4:5" ht="15">
      <c r="D474" s="21"/>
      <c r="E474" s="21"/>
    </row>
    <row r="475" spans="4:5" ht="15">
      <c r="D475" s="21"/>
      <c r="E475" s="21"/>
    </row>
    <row r="476" spans="4:5" ht="15">
      <c r="D476" s="21"/>
      <c r="E476" s="21"/>
    </row>
    <row r="477" spans="4:5" ht="15">
      <c r="D477" s="21"/>
      <c r="E477" s="21"/>
    </row>
    <row r="478" spans="4:5" ht="15">
      <c r="D478" s="21"/>
      <c r="E478" s="21"/>
    </row>
    <row r="479" spans="4:5" ht="15">
      <c r="D479" s="21"/>
      <c r="E479" s="21"/>
    </row>
    <row r="480" spans="4:5" ht="15">
      <c r="D480" s="21"/>
      <c r="E480" s="21"/>
    </row>
    <row r="481" spans="4:5" ht="15">
      <c r="D481" s="21"/>
      <c r="E481" s="21"/>
    </row>
    <row r="482" spans="4:5" ht="15">
      <c r="D482" s="21"/>
      <c r="E482" s="21"/>
    </row>
    <row r="483" spans="4:5" ht="15">
      <c r="D483" s="21"/>
      <c r="E483" s="21"/>
    </row>
    <row r="484" spans="4:5" ht="15">
      <c r="D484" s="21"/>
      <c r="E484" s="21"/>
    </row>
    <row r="485" spans="4:5" ht="15">
      <c r="D485" s="21"/>
      <c r="E485" s="21"/>
    </row>
    <row r="486" spans="4:5" ht="15">
      <c r="D486" s="21"/>
      <c r="E486" s="21"/>
    </row>
    <row r="487" spans="4:5" ht="15">
      <c r="D487" s="21"/>
      <c r="E487" s="21"/>
    </row>
    <row r="488" spans="4:5" ht="15">
      <c r="D488" s="21"/>
      <c r="E488" s="21"/>
    </row>
    <row r="489" spans="4:5" ht="15">
      <c r="D489" s="21"/>
      <c r="E489" s="21"/>
    </row>
    <row r="490" spans="4:5" ht="15">
      <c r="D490" s="21"/>
      <c r="E490" s="21"/>
    </row>
    <row r="491" spans="4:5" ht="15">
      <c r="D491" s="21"/>
      <c r="E491" s="21"/>
    </row>
    <row r="492" spans="4:5" ht="15">
      <c r="D492" s="21"/>
      <c r="E492" s="21"/>
    </row>
    <row r="493" spans="4:5" ht="15">
      <c r="D493" s="21"/>
      <c r="E493" s="21"/>
    </row>
    <row r="494" spans="4:5" ht="15">
      <c r="D494" s="21"/>
      <c r="E494" s="21"/>
    </row>
    <row r="495" spans="4:5" ht="15">
      <c r="D495" s="21"/>
      <c r="E495" s="21"/>
    </row>
    <row r="496" spans="4:5" ht="15">
      <c r="D496" s="21"/>
      <c r="E496" s="21"/>
    </row>
    <row r="497" spans="4:5" ht="15">
      <c r="D497" s="21"/>
      <c r="E497" s="21"/>
    </row>
    <row r="498" spans="4:5" ht="15">
      <c r="D498" s="21"/>
      <c r="E498" s="21"/>
    </row>
    <row r="499" spans="4:5" ht="15">
      <c r="D499" s="21"/>
      <c r="E499" s="21"/>
    </row>
    <row r="500" spans="4:5" ht="15">
      <c r="D500" s="21"/>
      <c r="E500" s="21"/>
    </row>
    <row r="501" spans="4:5" ht="15">
      <c r="D501" s="21"/>
      <c r="E501" s="21"/>
    </row>
    <row r="502" spans="4:5" ht="15">
      <c r="D502" s="21"/>
      <c r="E502" s="21"/>
    </row>
    <row r="503" spans="4:5" ht="15">
      <c r="D503" s="21"/>
      <c r="E503" s="21"/>
    </row>
    <row r="504" spans="4:5" ht="15">
      <c r="D504" s="21"/>
      <c r="E504" s="21"/>
    </row>
    <row r="505" spans="4:5" ht="15">
      <c r="D505" s="21"/>
      <c r="E505" s="21"/>
    </row>
    <row r="506" spans="4:5" ht="15">
      <c r="D506" s="21"/>
      <c r="E506" s="21"/>
    </row>
    <row r="507" spans="4:5" ht="15">
      <c r="D507" s="21"/>
      <c r="E507" s="21"/>
    </row>
    <row r="508" spans="4:5" ht="15">
      <c r="D508" s="21"/>
      <c r="E508" s="21"/>
    </row>
    <row r="509" spans="4:5" ht="15">
      <c r="D509" s="21"/>
      <c r="E509" s="21"/>
    </row>
    <row r="510" spans="4:5" ht="15">
      <c r="D510" s="21"/>
      <c r="E510" s="21"/>
    </row>
    <row r="511" spans="4:5" ht="15">
      <c r="D511" s="21"/>
      <c r="E511" s="21"/>
    </row>
    <row r="512" spans="4:5" ht="15">
      <c r="D512" s="21"/>
      <c r="E512" s="21"/>
    </row>
    <row r="513" spans="4:5" ht="15">
      <c r="D513" s="21"/>
      <c r="E513" s="21"/>
    </row>
    <row r="514" spans="4:5" ht="15">
      <c r="D514" s="21"/>
      <c r="E514" s="21"/>
    </row>
    <row r="515" spans="4:5" ht="15">
      <c r="D515" s="21"/>
      <c r="E515" s="21"/>
    </row>
    <row r="516" spans="4:5" ht="15">
      <c r="D516" s="21"/>
      <c r="E516" s="21"/>
    </row>
    <row r="517" spans="4:5" ht="15">
      <c r="D517" s="21"/>
      <c r="E517" s="21"/>
    </row>
    <row r="518" spans="4:5" ht="15">
      <c r="D518" s="21"/>
      <c r="E518" s="21"/>
    </row>
    <row r="519" spans="4:5" ht="15">
      <c r="D519" s="21"/>
      <c r="E519" s="21"/>
    </row>
    <row r="520" spans="4:5" ht="15">
      <c r="D520" s="21"/>
      <c r="E520" s="21"/>
    </row>
    <row r="521" spans="4:5" ht="15">
      <c r="D521" s="21"/>
      <c r="E521" s="21"/>
    </row>
    <row r="522" spans="4:5" ht="15">
      <c r="D522" s="21"/>
      <c r="E522" s="21"/>
    </row>
    <row r="523" spans="4:5" ht="15">
      <c r="D523" s="21"/>
      <c r="E523" s="21"/>
    </row>
    <row r="524" spans="4:5" ht="15">
      <c r="D524" s="21"/>
      <c r="E524" s="21"/>
    </row>
    <row r="525" spans="4:5" ht="15">
      <c r="D525" s="21"/>
      <c r="E525" s="21"/>
    </row>
    <row r="526" spans="4:5" ht="15">
      <c r="D526" s="21"/>
      <c r="E526" s="21"/>
    </row>
    <row r="527" spans="4:5" ht="15">
      <c r="D527" s="21"/>
      <c r="E527" s="21"/>
    </row>
    <row r="528" spans="4:5" ht="15">
      <c r="D528" s="21"/>
      <c r="E528" s="21"/>
    </row>
    <row r="529" spans="4:5" ht="15">
      <c r="D529" s="21"/>
      <c r="E529" s="21"/>
    </row>
    <row r="530" spans="4:5" ht="15">
      <c r="D530" s="21"/>
      <c r="E530" s="21"/>
    </row>
    <row r="531" spans="4:5" ht="15">
      <c r="D531" s="21"/>
      <c r="E531" s="21"/>
    </row>
    <row r="532" spans="4:5" ht="15">
      <c r="D532" s="21"/>
      <c r="E532" s="21"/>
    </row>
    <row r="533" spans="4:5" ht="15">
      <c r="D533" s="21"/>
      <c r="E533" s="21"/>
    </row>
    <row r="534" spans="4:5" ht="15">
      <c r="D534" s="21"/>
      <c r="E534" s="21"/>
    </row>
    <row r="535" spans="4:5" ht="15">
      <c r="D535" s="21"/>
      <c r="E535" s="21"/>
    </row>
    <row r="536" spans="4:5" ht="15">
      <c r="D536" s="21"/>
      <c r="E536" s="21"/>
    </row>
    <row r="537" spans="4:5" ht="15">
      <c r="D537" s="21"/>
      <c r="E537" s="21"/>
    </row>
    <row r="538" spans="4:5" ht="15">
      <c r="D538" s="21"/>
      <c r="E538" s="21"/>
    </row>
    <row r="539" spans="4:5" ht="15">
      <c r="D539" s="21"/>
      <c r="E539" s="21"/>
    </row>
    <row r="540" spans="4:5" ht="15">
      <c r="D540" s="21"/>
      <c r="E540" s="21"/>
    </row>
    <row r="541" spans="4:5" ht="15">
      <c r="D541" s="21"/>
      <c r="E541" s="21"/>
    </row>
    <row r="542" spans="4:5" ht="15">
      <c r="D542" s="21"/>
      <c r="E542" s="21"/>
    </row>
    <row r="543" spans="4:5" ht="15">
      <c r="D543" s="21"/>
      <c r="E543" s="21"/>
    </row>
    <row r="544" spans="4:5" ht="15">
      <c r="D544" s="21"/>
      <c r="E544" s="21"/>
    </row>
    <row r="545" spans="4:5" ht="15">
      <c r="D545" s="21"/>
      <c r="E545" s="21"/>
    </row>
    <row r="546" spans="4:5" ht="15">
      <c r="D546" s="21"/>
      <c r="E546" s="21"/>
    </row>
    <row r="547" spans="4:5" ht="15">
      <c r="D547" s="21"/>
      <c r="E547" s="21"/>
    </row>
    <row r="548" spans="4:5" ht="15">
      <c r="D548" s="21"/>
      <c r="E548" s="21"/>
    </row>
    <row r="549" spans="4:5" ht="15">
      <c r="D549" s="21"/>
      <c r="E549" s="21"/>
    </row>
    <row r="550" spans="4:5" ht="15">
      <c r="D550" s="21"/>
      <c r="E550" s="21"/>
    </row>
    <row r="551" spans="4:5" ht="15">
      <c r="D551" s="21"/>
      <c r="E551" s="21"/>
    </row>
    <row r="552" spans="4:5" ht="15">
      <c r="D552" s="21"/>
      <c r="E552" s="21"/>
    </row>
    <row r="553" spans="4:5" ht="15">
      <c r="D553" s="21"/>
      <c r="E553" s="21"/>
    </row>
    <row r="554" spans="4:5" ht="15">
      <c r="D554" s="21"/>
      <c r="E554" s="21"/>
    </row>
    <row r="555" spans="4:5" ht="15">
      <c r="D555" s="21"/>
      <c r="E555" s="21"/>
    </row>
    <row r="556" spans="4:5" ht="15">
      <c r="D556" s="21"/>
      <c r="E556" s="21"/>
    </row>
    <row r="557" spans="4:5" ht="15">
      <c r="D557" s="21"/>
      <c r="E557" s="21"/>
    </row>
    <row r="558" spans="4:5" ht="15">
      <c r="D558" s="21"/>
      <c r="E558" s="21"/>
    </row>
    <row r="559" spans="4:5" ht="15">
      <c r="D559" s="21"/>
      <c r="E559" s="21"/>
    </row>
    <row r="560" spans="4:5" ht="15">
      <c r="D560" s="21"/>
      <c r="E560" s="21"/>
    </row>
    <row r="561" spans="4:5" ht="15">
      <c r="D561" s="21"/>
      <c r="E561" s="21"/>
    </row>
    <row r="562" spans="4:5" ht="15">
      <c r="D562" s="21"/>
      <c r="E562" s="21"/>
    </row>
    <row r="563" spans="4:5" ht="15">
      <c r="D563" s="21"/>
      <c r="E563" s="21"/>
    </row>
    <row r="564" spans="4:5" ht="15">
      <c r="D564" s="21"/>
      <c r="E564" s="21"/>
    </row>
    <row r="565" spans="4:5" ht="15">
      <c r="D565" s="21"/>
      <c r="E565" s="21"/>
    </row>
    <row r="566" spans="4:5" ht="15">
      <c r="D566" s="21"/>
      <c r="E566" s="21"/>
    </row>
    <row r="567" spans="4:5" ht="15">
      <c r="D567" s="21"/>
      <c r="E567" s="21"/>
    </row>
    <row r="568" spans="4:5" ht="15">
      <c r="D568" s="21"/>
      <c r="E568" s="21"/>
    </row>
    <row r="569" spans="4:5" ht="15">
      <c r="D569" s="21"/>
      <c r="E569" s="21"/>
    </row>
    <row r="570" spans="4:5" ht="15">
      <c r="D570" s="21"/>
      <c r="E570" s="21"/>
    </row>
    <row r="571" spans="4:5" ht="15">
      <c r="D571" s="21"/>
      <c r="E571" s="21"/>
    </row>
    <row r="572" spans="4:5" ht="15">
      <c r="D572" s="21"/>
      <c r="E572" s="21"/>
    </row>
    <row r="573" spans="4:5" ht="15">
      <c r="D573" s="21"/>
      <c r="E573" s="21"/>
    </row>
    <row r="574" spans="4:5" ht="15">
      <c r="D574" s="21"/>
      <c r="E574" s="21"/>
    </row>
    <row r="575" spans="4:5" ht="15">
      <c r="D575" s="21"/>
      <c r="E575" s="21"/>
    </row>
    <row r="576" spans="4:5" ht="15">
      <c r="D576" s="21"/>
      <c r="E576" s="21"/>
    </row>
    <row r="577" spans="4:5" ht="15">
      <c r="D577" s="21"/>
      <c r="E577" s="21"/>
    </row>
    <row r="578" spans="4:5" ht="15">
      <c r="D578" s="21"/>
      <c r="E578" s="21"/>
    </row>
    <row r="579" spans="4:5" ht="15">
      <c r="D579" s="21"/>
      <c r="E579" s="21"/>
    </row>
    <row r="580" spans="4:5" ht="15">
      <c r="D580" s="21"/>
      <c r="E580" s="21"/>
    </row>
    <row r="581" spans="4:5" ht="15">
      <c r="D581" s="21"/>
      <c r="E581" s="21"/>
    </row>
    <row r="582" spans="4:5" ht="15">
      <c r="D582" s="21"/>
      <c r="E582" s="21"/>
    </row>
    <row r="583" spans="4:5" ht="15">
      <c r="D583" s="21"/>
      <c r="E583" s="21"/>
    </row>
    <row r="584" spans="4:5" ht="15">
      <c r="D584" s="20"/>
      <c r="E584" s="20"/>
    </row>
    <row r="585" spans="4:5" ht="15">
      <c r="D585" s="20"/>
      <c r="E585" s="20"/>
    </row>
    <row r="586" spans="4:5" ht="15">
      <c r="D586" s="20"/>
      <c r="E586" s="20"/>
    </row>
    <row r="587" spans="4:5" ht="15">
      <c r="D587" s="20"/>
      <c r="E587" s="20"/>
    </row>
    <row r="588" spans="4:5" ht="15">
      <c r="D588" s="20"/>
      <c r="E588" s="20"/>
    </row>
    <row r="589" spans="4:5" ht="15">
      <c r="D589" s="20"/>
      <c r="E589" s="20"/>
    </row>
    <row r="590" spans="4:5" ht="15">
      <c r="D590" s="20"/>
      <c r="E590" s="20"/>
    </row>
    <row r="591" spans="4:5" ht="15">
      <c r="D591" s="20"/>
      <c r="E591" s="20"/>
    </row>
    <row r="592" spans="4:5" ht="15">
      <c r="D592" s="20"/>
      <c r="E592" s="20"/>
    </row>
    <row r="593" spans="4:5" ht="15">
      <c r="D593" s="20"/>
      <c r="E593" s="20"/>
    </row>
    <row r="594" spans="4:5" ht="15">
      <c r="D594" s="20"/>
      <c r="E594" s="20"/>
    </row>
    <row r="595" spans="4:5" ht="15">
      <c r="D595" s="20"/>
      <c r="E595" s="20"/>
    </row>
    <row r="596" spans="4:5" ht="15">
      <c r="D596" s="20"/>
      <c r="E596" s="20"/>
    </row>
    <row r="597" spans="4:5" ht="15">
      <c r="D597" s="20"/>
      <c r="E597" s="20"/>
    </row>
    <row r="598" spans="4:5" ht="15">
      <c r="D598" s="20"/>
      <c r="E598" s="20"/>
    </row>
    <row r="599" spans="4:5" ht="15">
      <c r="D599" s="20"/>
      <c r="E599" s="20"/>
    </row>
    <row r="600" spans="4:5" ht="15">
      <c r="D600" s="20"/>
      <c r="E600" s="20"/>
    </row>
    <row r="601" spans="4:5" ht="15">
      <c r="D601" s="20"/>
      <c r="E601" s="20"/>
    </row>
    <row r="602" spans="4:5" ht="15">
      <c r="D602" s="20"/>
      <c r="E602" s="20"/>
    </row>
    <row r="603" spans="4:5" ht="15">
      <c r="D603" s="20"/>
      <c r="E603" s="20"/>
    </row>
    <row r="604" spans="4:5" ht="15">
      <c r="D604" s="20"/>
      <c r="E604" s="20"/>
    </row>
    <row r="605" spans="4:5" ht="15">
      <c r="D605" s="20"/>
      <c r="E605" s="20"/>
    </row>
    <row r="606" spans="4:5" ht="15">
      <c r="D606" s="20"/>
      <c r="E606" s="20"/>
    </row>
    <row r="607" spans="4:5" ht="15">
      <c r="D607" s="20"/>
      <c r="E607" s="20"/>
    </row>
    <row r="608" spans="4:5" ht="15">
      <c r="D608" s="20"/>
      <c r="E608" s="20"/>
    </row>
    <row r="609" spans="4:5" ht="15">
      <c r="D609" s="20"/>
      <c r="E609" s="20"/>
    </row>
    <row r="610" spans="4:5" ht="15">
      <c r="D610" s="20"/>
      <c r="E610" s="20"/>
    </row>
    <row r="611" spans="4:5" ht="15">
      <c r="D611" s="20"/>
      <c r="E611" s="20"/>
    </row>
    <row r="612" spans="4:5" ht="15">
      <c r="D612" s="20"/>
      <c r="E612" s="20"/>
    </row>
    <row r="613" spans="4:5" ht="15">
      <c r="D613" s="20"/>
      <c r="E613" s="20"/>
    </row>
    <row r="614" spans="4:5" ht="15">
      <c r="D614" s="20"/>
      <c r="E614" s="20"/>
    </row>
    <row r="615" spans="4:5" ht="15">
      <c r="D615" s="20"/>
      <c r="E615" s="20"/>
    </row>
    <row r="616" spans="4:5" ht="15">
      <c r="D616" s="20"/>
      <c r="E616" s="20"/>
    </row>
    <row r="617" spans="4:5" ht="15">
      <c r="D617" s="20"/>
      <c r="E617" s="20"/>
    </row>
    <row r="618" spans="4:5" ht="15">
      <c r="D618" s="20"/>
      <c r="E618" s="20"/>
    </row>
    <row r="619" spans="4:5" ht="15">
      <c r="D619" s="20"/>
      <c r="E619" s="20"/>
    </row>
    <row r="620" spans="4:5" ht="15">
      <c r="D620" s="20"/>
      <c r="E620" s="20"/>
    </row>
    <row r="621" spans="4:5" ht="15">
      <c r="D621" s="20"/>
      <c r="E621" s="20"/>
    </row>
    <row r="622" spans="4:5" ht="15">
      <c r="D622" s="20"/>
      <c r="E622" s="20"/>
    </row>
    <row r="623" spans="4:5" ht="15">
      <c r="D623" s="20"/>
      <c r="E623" s="20"/>
    </row>
    <row r="624" spans="4:5" ht="15">
      <c r="D624" s="20"/>
      <c r="E624" s="20"/>
    </row>
    <row r="625" spans="4:5" ht="15">
      <c r="D625" s="20"/>
      <c r="E625" s="20"/>
    </row>
    <row r="626" spans="4:5" ht="15">
      <c r="D626" s="20"/>
      <c r="E626" s="20"/>
    </row>
    <row r="627" spans="4:5" ht="15">
      <c r="D627" s="20"/>
      <c r="E627" s="20"/>
    </row>
    <row r="628" spans="4:5" ht="15">
      <c r="D628" s="20"/>
      <c r="E628" s="20"/>
    </row>
    <row r="629" spans="4:5" ht="15">
      <c r="D629" s="20"/>
      <c r="E629" s="20"/>
    </row>
    <row r="630" spans="4:5" ht="15">
      <c r="D630" s="20"/>
      <c r="E630" s="20"/>
    </row>
    <row r="631" spans="4:5" ht="15">
      <c r="D631" s="20"/>
      <c r="E631" s="20"/>
    </row>
    <row r="632" spans="4:5" ht="15">
      <c r="D632" s="20"/>
      <c r="E632" s="20"/>
    </row>
    <row r="633" spans="4:5" ht="15">
      <c r="D633" s="20"/>
      <c r="E633" s="20"/>
    </row>
    <row r="634" spans="4:5" ht="15">
      <c r="D634" s="20"/>
      <c r="E634" s="20"/>
    </row>
    <row r="635" spans="4:5" ht="15">
      <c r="D635" s="20"/>
      <c r="E635" s="20"/>
    </row>
    <row r="636" spans="4:5" ht="15">
      <c r="D636" s="20"/>
      <c r="E636" s="20"/>
    </row>
    <row r="637" spans="4:5" ht="15">
      <c r="D637" s="20"/>
      <c r="E637" s="20"/>
    </row>
    <row r="638" spans="4:5" ht="15">
      <c r="D638" s="20"/>
      <c r="E638" s="20"/>
    </row>
    <row r="639" spans="4:5" ht="15">
      <c r="D639" s="20"/>
      <c r="E639" s="20"/>
    </row>
    <row r="640" spans="4:5" ht="15">
      <c r="D640" s="20"/>
      <c r="E640" s="20"/>
    </row>
    <row r="641" spans="4:5" ht="15">
      <c r="D641" s="20"/>
      <c r="E641" s="20"/>
    </row>
    <row r="642" spans="4:5" ht="15">
      <c r="D642" s="20"/>
      <c r="E642" s="20"/>
    </row>
    <row r="643" spans="4:5" ht="15">
      <c r="D643" s="20"/>
      <c r="E643" s="20"/>
    </row>
    <row r="644" spans="4:5" ht="15">
      <c r="D644" s="20"/>
      <c r="E644" s="20"/>
    </row>
    <row r="645" spans="4:5" ht="15">
      <c r="D645" s="20"/>
      <c r="E645" s="20"/>
    </row>
    <row r="646" spans="4:5" ht="15">
      <c r="D646" s="20"/>
      <c r="E646" s="20"/>
    </row>
    <row r="647" spans="4:5" ht="15">
      <c r="D647" s="20"/>
      <c r="E647" s="20"/>
    </row>
    <row r="648" spans="4:5" ht="15">
      <c r="D648" s="20"/>
      <c r="E648" s="20"/>
    </row>
    <row r="649" spans="4:5" ht="15">
      <c r="D649" s="20"/>
      <c r="E649" s="20"/>
    </row>
    <row r="650" spans="4:5" ht="15">
      <c r="D650" s="20"/>
      <c r="E650" s="20"/>
    </row>
    <row r="651" spans="4:5" ht="15">
      <c r="D651" s="20"/>
      <c r="E651" s="20"/>
    </row>
    <row r="652" spans="4:5" ht="15">
      <c r="D652" s="20"/>
      <c r="E652" s="20"/>
    </row>
    <row r="653" spans="4:5" ht="15">
      <c r="D653" s="20"/>
      <c r="E653" s="20"/>
    </row>
    <row r="654" spans="4:5" ht="15">
      <c r="D654" s="20"/>
      <c r="E654" s="20"/>
    </row>
    <row r="655" spans="4:5" ht="15">
      <c r="D655" s="20"/>
      <c r="E655" s="20"/>
    </row>
    <row r="656" spans="4:5" ht="15">
      <c r="D656" s="20"/>
      <c r="E656" s="20"/>
    </row>
    <row r="657" spans="4:5" ht="15">
      <c r="D657" s="20"/>
      <c r="E657" s="20"/>
    </row>
    <row r="658" spans="4:5" ht="15">
      <c r="D658" s="20"/>
      <c r="E658" s="20"/>
    </row>
    <row r="659" spans="4:5" ht="15">
      <c r="D659" s="20"/>
      <c r="E659" s="20"/>
    </row>
    <row r="660" spans="4:5" ht="15">
      <c r="D660" s="20"/>
      <c r="E660" s="20"/>
    </row>
    <row r="661" spans="4:5" ht="15">
      <c r="D661" s="20"/>
      <c r="E661" s="20"/>
    </row>
    <row r="662" spans="4:5" ht="15">
      <c r="D662" s="20"/>
      <c r="E662" s="20"/>
    </row>
    <row r="663" spans="4:5" ht="15">
      <c r="D663" s="20"/>
      <c r="E663" s="20"/>
    </row>
    <row r="664" spans="4:5" ht="15">
      <c r="D664" s="20"/>
      <c r="E664" s="20"/>
    </row>
    <row r="665" spans="4:5" ht="15">
      <c r="D665" s="20"/>
      <c r="E665" s="20"/>
    </row>
    <row r="666" spans="4:5" ht="15">
      <c r="D666" s="20"/>
      <c r="E666" s="20"/>
    </row>
    <row r="667" spans="4:5" ht="15">
      <c r="D667" s="20"/>
      <c r="E667" s="20"/>
    </row>
    <row r="668" spans="4:5" ht="15">
      <c r="D668" s="20"/>
      <c r="E668" s="20"/>
    </row>
    <row r="669" spans="4:5" ht="15">
      <c r="D669" s="20"/>
      <c r="E669" s="20"/>
    </row>
    <row r="670" spans="4:5" ht="15">
      <c r="D670" s="20"/>
      <c r="E670" s="20"/>
    </row>
    <row r="671" spans="4:5" ht="15">
      <c r="D671" s="20"/>
      <c r="E671" s="20"/>
    </row>
    <row r="672" spans="4:5" ht="15">
      <c r="D672" s="20"/>
      <c r="E672" s="20"/>
    </row>
    <row r="673" spans="4:5" ht="15">
      <c r="D673" s="20"/>
      <c r="E673" s="20"/>
    </row>
    <row r="674" spans="4:5" ht="15">
      <c r="D674" s="20"/>
      <c r="E674" s="20"/>
    </row>
    <row r="675" spans="4:5" ht="15">
      <c r="D675" s="20"/>
      <c r="E675" s="20"/>
    </row>
    <row r="676" spans="4:5" ht="15">
      <c r="D676" s="20"/>
      <c r="E676" s="20"/>
    </row>
    <row r="677" spans="4:5" ht="15">
      <c r="D677" s="20"/>
      <c r="E677" s="20"/>
    </row>
    <row r="678" spans="4:5" ht="15">
      <c r="D678" s="20"/>
      <c r="E678" s="20"/>
    </row>
    <row r="679" spans="4:5" ht="15">
      <c r="D679" s="20"/>
      <c r="E679" s="20"/>
    </row>
    <row r="680" spans="4:5" ht="15">
      <c r="D680" s="20"/>
      <c r="E680" s="20"/>
    </row>
    <row r="681" spans="4:5" ht="15">
      <c r="D681" s="20"/>
      <c r="E681" s="20"/>
    </row>
    <row r="682" spans="4:5" ht="15">
      <c r="D682" s="20"/>
      <c r="E682" s="20"/>
    </row>
    <row r="683" spans="4:5" ht="15">
      <c r="D683" s="20"/>
      <c r="E683" s="20"/>
    </row>
    <row r="684" spans="4:5" ht="15">
      <c r="D684" s="20"/>
      <c r="E684" s="20"/>
    </row>
    <row r="685" spans="4:5" ht="15">
      <c r="D685" s="20"/>
      <c r="E685" s="20"/>
    </row>
    <row r="686" spans="4:5" ht="15">
      <c r="D686" s="20"/>
      <c r="E686" s="20"/>
    </row>
    <row r="687" spans="4:5" ht="15">
      <c r="D687" s="20"/>
      <c r="E687" s="20"/>
    </row>
    <row r="688" spans="4:5" ht="15">
      <c r="D688" s="20"/>
      <c r="E688" s="20"/>
    </row>
    <row r="689" spans="4:5" ht="15">
      <c r="D689" s="20"/>
      <c r="E689" s="20"/>
    </row>
    <row r="690" spans="4:5" ht="15">
      <c r="D690" s="20"/>
      <c r="E690" s="20"/>
    </row>
    <row r="691" spans="4:5" ht="15">
      <c r="D691" s="20"/>
      <c r="E691" s="20"/>
    </row>
    <row r="692" spans="4:5" ht="15">
      <c r="D692" s="20"/>
      <c r="E692" s="20"/>
    </row>
    <row r="693" spans="4:5" ht="15">
      <c r="D693" s="20"/>
      <c r="E693" s="20"/>
    </row>
    <row r="694" spans="4:5" ht="15">
      <c r="D694" s="20"/>
      <c r="E694" s="20"/>
    </row>
    <row r="695" spans="4:5" ht="15">
      <c r="D695" s="20"/>
      <c r="E695" s="20"/>
    </row>
    <row r="696" spans="4:5" ht="15">
      <c r="D696" s="20"/>
      <c r="E696" s="20"/>
    </row>
    <row r="697" spans="4:5" ht="15">
      <c r="D697" s="20"/>
      <c r="E697" s="20"/>
    </row>
    <row r="698" spans="4:5" ht="15">
      <c r="D698" s="20"/>
      <c r="E698" s="20"/>
    </row>
    <row r="699" spans="4:5" ht="15">
      <c r="D699" s="20"/>
      <c r="E699" s="20"/>
    </row>
    <row r="700" spans="4:5" ht="15">
      <c r="D700" s="20"/>
      <c r="E700" s="20"/>
    </row>
    <row r="701" spans="4:5" ht="15">
      <c r="D701" s="20"/>
      <c r="E701" s="20"/>
    </row>
    <row r="702" spans="4:5" ht="15">
      <c r="D702" s="20"/>
      <c r="E702" s="20"/>
    </row>
    <row r="703" spans="4:5" ht="15">
      <c r="D703" s="20"/>
      <c r="E703" s="20"/>
    </row>
    <row r="704" spans="4:5" ht="15">
      <c r="D704" s="20"/>
      <c r="E704" s="20"/>
    </row>
    <row r="705" spans="4:5" ht="15">
      <c r="D705" s="20"/>
      <c r="E705" s="20"/>
    </row>
    <row r="706" spans="4:5" ht="15">
      <c r="D706" s="20"/>
      <c r="E706" s="20"/>
    </row>
    <row r="707" spans="4:5" ht="15">
      <c r="D707" s="20"/>
      <c r="E707" s="20"/>
    </row>
    <row r="708" spans="4:5" ht="15">
      <c r="D708" s="20"/>
      <c r="E708" s="20"/>
    </row>
    <row r="709" spans="4:5" ht="15">
      <c r="D709" s="20"/>
      <c r="E709" s="20"/>
    </row>
    <row r="710" spans="4:5" ht="15">
      <c r="D710" s="20"/>
      <c r="E710" s="20"/>
    </row>
    <row r="711" spans="4:5" ht="15">
      <c r="D711" s="20"/>
      <c r="E711" s="20"/>
    </row>
    <row r="712" spans="4:5" ht="15">
      <c r="D712" s="20"/>
      <c r="E712" s="20"/>
    </row>
    <row r="713" spans="4:5" ht="15">
      <c r="D713" s="20"/>
      <c r="E713" s="20"/>
    </row>
    <row r="714" spans="4:5" ht="15">
      <c r="D714" s="20"/>
      <c r="E714" s="20"/>
    </row>
    <row r="715" spans="4:5" ht="15">
      <c r="D715" s="20"/>
      <c r="E715" s="20"/>
    </row>
    <row r="716" spans="4:5" ht="15">
      <c r="D716" s="20"/>
      <c r="E716" s="20"/>
    </row>
    <row r="717" spans="4:5" ht="15">
      <c r="D717" s="20"/>
      <c r="E717" s="20"/>
    </row>
    <row r="718" spans="4:5" ht="15">
      <c r="D718" s="20"/>
      <c r="E718" s="20"/>
    </row>
    <row r="719" spans="4:5" ht="15">
      <c r="D719" s="20"/>
      <c r="E719" s="20"/>
    </row>
    <row r="720" spans="4:5" ht="15">
      <c r="D720" s="20"/>
      <c r="E720" s="20"/>
    </row>
    <row r="721" spans="4:5" ht="15">
      <c r="D721" s="20"/>
      <c r="E721" s="20"/>
    </row>
    <row r="722" spans="4:5" ht="15">
      <c r="D722" s="20"/>
      <c r="E722" s="20"/>
    </row>
    <row r="723" spans="4:5" ht="15">
      <c r="D723" s="20"/>
      <c r="E723" s="20"/>
    </row>
    <row r="724" spans="4:5" ht="15">
      <c r="D724" s="20"/>
      <c r="E724" s="20"/>
    </row>
    <row r="725" spans="4:5" ht="15">
      <c r="D725" s="20"/>
      <c r="E725" s="20"/>
    </row>
    <row r="726" spans="4:5" ht="15">
      <c r="D726" s="20"/>
      <c r="E726" s="20"/>
    </row>
    <row r="727" spans="4:5" ht="15">
      <c r="D727" s="20"/>
      <c r="E727" s="20"/>
    </row>
    <row r="728" spans="4:5" ht="15">
      <c r="D728" s="20"/>
      <c r="E728" s="20"/>
    </row>
    <row r="729" spans="4:5" ht="15">
      <c r="D729" s="20"/>
      <c r="E729" s="20"/>
    </row>
    <row r="730" spans="4:5" ht="15">
      <c r="D730" s="20"/>
      <c r="E730" s="20"/>
    </row>
    <row r="731" spans="4:5" ht="15">
      <c r="D731" s="20"/>
      <c r="E731" s="20"/>
    </row>
    <row r="732" spans="4:5" ht="15">
      <c r="D732" s="20"/>
      <c r="E732" s="20"/>
    </row>
    <row r="733" spans="4:5" ht="15">
      <c r="D733" s="20"/>
      <c r="E733" s="20"/>
    </row>
    <row r="734" spans="4:5" ht="15">
      <c r="D734" s="20"/>
      <c r="E734" s="20"/>
    </row>
    <row r="735" spans="4:5" ht="15">
      <c r="D735" s="20"/>
      <c r="E735" s="20"/>
    </row>
    <row r="736" spans="4:5" ht="15">
      <c r="D736" s="20"/>
      <c r="E736" s="20"/>
    </row>
    <row r="737" spans="4:5" ht="15">
      <c r="D737" s="20"/>
      <c r="E737" s="20"/>
    </row>
    <row r="738" spans="4:5" ht="15">
      <c r="D738" s="20"/>
      <c r="E738" s="20"/>
    </row>
    <row r="739" spans="4:5" ht="15">
      <c r="D739" s="20"/>
      <c r="E739" s="20"/>
    </row>
    <row r="740" spans="4:5" ht="15">
      <c r="D740" s="20"/>
      <c r="E740" s="20"/>
    </row>
    <row r="741" spans="4:5" ht="15">
      <c r="D741" s="20"/>
      <c r="E741" s="20"/>
    </row>
    <row r="742" spans="4:5" ht="15">
      <c r="D742" s="20"/>
      <c r="E742" s="20"/>
    </row>
    <row r="743" spans="4:5" ht="15">
      <c r="D743" s="20"/>
      <c r="E743" s="20"/>
    </row>
    <row r="744" spans="4:5" ht="15">
      <c r="D744" s="20"/>
      <c r="E744" s="20"/>
    </row>
    <row r="745" spans="4:5" ht="15">
      <c r="D745" s="20"/>
      <c r="E745" s="20"/>
    </row>
    <row r="746" spans="4:5" ht="15">
      <c r="D746" s="20"/>
      <c r="E746" s="20"/>
    </row>
    <row r="747" spans="4:5" ht="15">
      <c r="D747" s="20"/>
      <c r="E747" s="20"/>
    </row>
    <row r="748" spans="4:5" ht="15">
      <c r="D748" s="20"/>
      <c r="E748" s="20"/>
    </row>
    <row r="749" spans="4:5" ht="15">
      <c r="D749" s="20"/>
      <c r="E749" s="20"/>
    </row>
    <row r="750" spans="4:5" ht="15">
      <c r="D750" s="20"/>
      <c r="E750" s="20"/>
    </row>
    <row r="751" spans="4:5" ht="15">
      <c r="D751" s="20"/>
      <c r="E751" s="20"/>
    </row>
    <row r="752" spans="4:5" ht="15">
      <c r="D752" s="20"/>
      <c r="E752" s="20"/>
    </row>
    <row r="753" spans="4:5" ht="15">
      <c r="D753" s="20"/>
      <c r="E753" s="20"/>
    </row>
    <row r="754" spans="4:5" ht="15">
      <c r="D754" s="20"/>
      <c r="E754" s="20"/>
    </row>
    <row r="755" spans="4:5" ht="15">
      <c r="D755" s="20"/>
      <c r="E755" s="20"/>
    </row>
    <row r="756" spans="4:5" ht="15">
      <c r="D756" s="20"/>
      <c r="E756" s="20"/>
    </row>
    <row r="757" spans="4:5" ht="15">
      <c r="D757" s="20"/>
      <c r="E757" s="20"/>
    </row>
    <row r="758" spans="4:5" ht="15">
      <c r="D758" s="20"/>
      <c r="E758" s="20"/>
    </row>
    <row r="759" spans="4:5" ht="15">
      <c r="D759" s="20"/>
      <c r="E759" s="20"/>
    </row>
    <row r="760" spans="4:5" ht="15">
      <c r="D760" s="20"/>
      <c r="E760" s="20"/>
    </row>
    <row r="761" spans="4:5" ht="15">
      <c r="D761" s="20"/>
      <c r="E761" s="20"/>
    </row>
    <row r="762" spans="4:5" ht="15">
      <c r="D762" s="20"/>
      <c r="E762" s="20"/>
    </row>
    <row r="763" spans="4:5" ht="15">
      <c r="D763" s="20"/>
      <c r="E763" s="20"/>
    </row>
    <row r="764" spans="4:5" ht="15">
      <c r="D764" s="20"/>
      <c r="E764" s="20"/>
    </row>
    <row r="765" spans="4:5" ht="15">
      <c r="D765" s="20"/>
      <c r="E765" s="20"/>
    </row>
    <row r="766" spans="4:5" ht="15">
      <c r="D766" s="20"/>
      <c r="E766" s="20"/>
    </row>
    <row r="767" spans="4:5" ht="15">
      <c r="D767" s="20"/>
      <c r="E767" s="20"/>
    </row>
    <row r="768" spans="4:5" ht="15">
      <c r="D768" s="20"/>
      <c r="E768" s="20"/>
    </row>
    <row r="769" spans="4:5" ht="15">
      <c r="D769" s="20"/>
      <c r="E769" s="20"/>
    </row>
    <row r="770" spans="4:5" ht="15">
      <c r="D770" s="20"/>
      <c r="E770" s="20"/>
    </row>
    <row r="771" spans="4:5" ht="15">
      <c r="D771" s="20"/>
      <c r="E771" s="20"/>
    </row>
    <row r="772" spans="4:5" ht="15">
      <c r="D772" s="20"/>
      <c r="E772" s="20"/>
    </row>
    <row r="773" spans="4:5" ht="15">
      <c r="D773" s="20"/>
      <c r="E773" s="20"/>
    </row>
    <row r="774" spans="4:5" ht="15">
      <c r="D774" s="20"/>
      <c r="E774" s="20"/>
    </row>
    <row r="775" spans="4:5" ht="15">
      <c r="D775" s="20"/>
      <c r="E775" s="20"/>
    </row>
    <row r="776" spans="4:5" ht="15">
      <c r="D776" s="20"/>
      <c r="E776" s="20"/>
    </row>
    <row r="777" spans="4:5" ht="15">
      <c r="D777" s="20"/>
      <c r="E777" s="20"/>
    </row>
    <row r="778" spans="4:5" ht="15">
      <c r="D778" s="20"/>
      <c r="E778" s="20"/>
    </row>
    <row r="779" spans="4:5" ht="15">
      <c r="D779" s="20"/>
      <c r="E779" s="20"/>
    </row>
    <row r="780" spans="4:5" ht="15">
      <c r="D780" s="20"/>
      <c r="E780" s="20"/>
    </row>
    <row r="781" spans="4:5" ht="15">
      <c r="D781" s="20"/>
      <c r="E781" s="20"/>
    </row>
    <row r="782" spans="4:5" ht="15">
      <c r="D782" s="20"/>
      <c r="E782" s="20"/>
    </row>
    <row r="783" spans="4:5" ht="15">
      <c r="D783" s="20"/>
      <c r="E783" s="20"/>
    </row>
    <row r="784" spans="4:5" ht="15">
      <c r="D784" s="20"/>
      <c r="E784" s="20"/>
    </row>
    <row r="785" spans="4:5" ht="15">
      <c r="D785" s="20"/>
      <c r="E785" s="20"/>
    </row>
    <row r="786" spans="4:5" ht="15">
      <c r="D786" s="20"/>
      <c r="E786" s="20"/>
    </row>
    <row r="787" spans="4:5" ht="15">
      <c r="D787" s="20"/>
      <c r="E787" s="20"/>
    </row>
    <row r="788" spans="4:5" ht="15">
      <c r="D788" s="20"/>
      <c r="E788" s="20"/>
    </row>
    <row r="789" spans="4:5" ht="15">
      <c r="D789" s="20"/>
      <c r="E789" s="20"/>
    </row>
    <row r="790" spans="4:5" ht="15">
      <c r="D790" s="20"/>
      <c r="E790" s="20"/>
    </row>
    <row r="791" spans="4:5" ht="15">
      <c r="D791" s="20"/>
      <c r="E791" s="20"/>
    </row>
    <row r="792" spans="4:5" ht="15">
      <c r="D792" s="20"/>
      <c r="E792" s="20"/>
    </row>
    <row r="793" spans="4:5" ht="15">
      <c r="D793" s="20"/>
      <c r="E793" s="20"/>
    </row>
    <row r="794" spans="4:5" ht="15">
      <c r="D794" s="20"/>
      <c r="E794" s="20"/>
    </row>
    <row r="795" spans="4:5" ht="15">
      <c r="D795" s="20"/>
      <c r="E795" s="20"/>
    </row>
    <row r="796" spans="4:5" ht="15">
      <c r="D796" s="20"/>
      <c r="E796" s="20"/>
    </row>
    <row r="797" spans="4:5" ht="15">
      <c r="D797" s="20"/>
      <c r="E797" s="20"/>
    </row>
    <row r="798" spans="4:5" ht="15">
      <c r="D798" s="20"/>
      <c r="E798" s="20"/>
    </row>
    <row r="799" spans="4:5" ht="15">
      <c r="D799" s="20"/>
      <c r="E799" s="20"/>
    </row>
    <row r="800" spans="4:5" ht="15">
      <c r="D800" s="20"/>
      <c r="E800" s="20"/>
    </row>
    <row r="801" spans="4:5" ht="15">
      <c r="D801" s="20"/>
      <c r="E801" s="20"/>
    </row>
    <row r="802" spans="4:5" ht="15">
      <c r="D802" s="20"/>
      <c r="E802" s="20"/>
    </row>
    <row r="803" spans="4:5" ht="15">
      <c r="D803" s="20"/>
      <c r="E803" s="20"/>
    </row>
    <row r="804" spans="4:5" ht="15">
      <c r="D804" s="20"/>
      <c r="E804" s="20"/>
    </row>
    <row r="805" spans="4:5" ht="15">
      <c r="D805" s="20"/>
      <c r="E805" s="20"/>
    </row>
    <row r="806" spans="4:5" ht="15">
      <c r="D806" s="20"/>
      <c r="E806" s="20"/>
    </row>
    <row r="807" spans="4:5" ht="15">
      <c r="D807" s="20"/>
      <c r="E807" s="20"/>
    </row>
    <row r="808" spans="4:5" ht="15">
      <c r="D808" s="20"/>
      <c r="E808" s="20"/>
    </row>
    <row r="809" spans="4:5" ht="15">
      <c r="D809" s="20"/>
      <c r="E809" s="20"/>
    </row>
    <row r="810" spans="4:5" ht="15">
      <c r="D810" s="20"/>
      <c r="E810" s="20"/>
    </row>
    <row r="811" spans="4:5" ht="15">
      <c r="D811" s="20"/>
      <c r="E811" s="20"/>
    </row>
    <row r="812" spans="4:5" ht="15">
      <c r="D812" s="20"/>
      <c r="E812" s="20"/>
    </row>
    <row r="813" spans="4:5" ht="15">
      <c r="D813" s="20"/>
      <c r="E813" s="20"/>
    </row>
    <row r="814" spans="4:5" ht="15">
      <c r="D814" s="20"/>
      <c r="E814" s="20"/>
    </row>
    <row r="815" spans="4:5" ht="15">
      <c r="D815" s="20"/>
      <c r="E815" s="20"/>
    </row>
    <row r="816" spans="4:5" ht="15">
      <c r="D816" s="20"/>
      <c r="E816" s="20"/>
    </row>
    <row r="817" spans="4:5" ht="15">
      <c r="D817" s="20"/>
      <c r="E817" s="20"/>
    </row>
    <row r="818" spans="4:5" ht="15">
      <c r="D818" s="20"/>
      <c r="E818" s="20"/>
    </row>
    <row r="819" spans="4:5" ht="15">
      <c r="D819" s="20"/>
      <c r="E819" s="20"/>
    </row>
    <row r="820" spans="4:5" ht="15">
      <c r="D820" s="20"/>
      <c r="E820" s="20"/>
    </row>
    <row r="821" spans="4:5" ht="15">
      <c r="D821" s="20"/>
      <c r="E821" s="20"/>
    </row>
    <row r="822" spans="4:5" ht="15">
      <c r="D822" s="20"/>
      <c r="E822" s="20"/>
    </row>
    <row r="823" spans="4:5" ht="15">
      <c r="D823" s="20"/>
      <c r="E823" s="20"/>
    </row>
    <row r="824" spans="4:5" ht="15">
      <c r="D824" s="20"/>
      <c r="E824" s="20"/>
    </row>
    <row r="825" spans="4:5" ht="15">
      <c r="D825" s="20"/>
      <c r="E825" s="20"/>
    </row>
    <row r="826" spans="4:5" ht="15">
      <c r="D826" s="20"/>
      <c r="E826" s="20"/>
    </row>
    <row r="827" spans="4:5" ht="15">
      <c r="D827" s="20"/>
      <c r="E827" s="20"/>
    </row>
    <row r="828" spans="4:5" ht="15">
      <c r="D828" s="20"/>
      <c r="E828" s="20"/>
    </row>
    <row r="829" spans="4:5" ht="15">
      <c r="D829" s="20"/>
      <c r="E829" s="20"/>
    </row>
    <row r="830" spans="4:5" ht="15">
      <c r="D830" s="20"/>
      <c r="E830" s="20"/>
    </row>
    <row r="831" spans="4:5" ht="15">
      <c r="D831" s="20"/>
      <c r="E831" s="20"/>
    </row>
    <row r="832" spans="4:5" ht="15">
      <c r="D832" s="20"/>
      <c r="E832" s="20"/>
    </row>
    <row r="833" spans="4:5" ht="15">
      <c r="D833" s="20"/>
      <c r="E833" s="20"/>
    </row>
    <row r="834" spans="4:5" ht="15">
      <c r="D834" s="20"/>
      <c r="E834" s="20"/>
    </row>
    <row r="835" spans="4:5" ht="15">
      <c r="D835" s="20"/>
      <c r="E835" s="20"/>
    </row>
  </sheetData>
  <sheetProtection formatCells="0" formatColumns="0" formatRows="0" selectLockedCells="1" sort="0" autoFilter="0" selectUnlockedCells="1"/>
  <protectedRanges>
    <protectedRange password="C573" sqref="B50 K50 B5:K49 B142:C143 F142:K143 B144:K195 B334:C335 F334:K335 B197:K333 B336:K413 B414:C415 F414:K415 B416:K416 B418:K418 B417:C417 F417:K417 D415:E415 B51:K141" name="для заполнения руководством центра"/>
    <protectedRange password="C573" sqref="C50:J50" name="для заполнения руководством центра_1"/>
    <protectedRange password="C573" sqref="D142:E143" name="для заполнения руководством центра_2"/>
    <protectedRange password="C573" sqref="B196:K196" name="для заполнения руководством центра_3"/>
    <protectedRange password="C573" sqref="D334:E334" name="для заполнения руководством центра_4_1"/>
    <protectedRange password="C573" sqref="D335:E335" name="для заполнения руководством центра_4_1_1"/>
    <protectedRange password="C573" sqref="D414:E414 D417:E417" name="для заполнения руководством центра_4"/>
  </protectedRanges>
  <mergeCells count="6">
    <mergeCell ref="J3:J4"/>
    <mergeCell ref="C1:I1"/>
    <mergeCell ref="E3:E4"/>
    <mergeCell ref="D3:D4"/>
    <mergeCell ref="B419:E419"/>
    <mergeCell ref="F4:I4"/>
  </mergeCells>
  <conditionalFormatting sqref="F50:J50 F196:J196">
    <cfRule type="cellIs" priority="2" dxfId="0" operator="lessThan" stopIfTrue="1">
      <formula>0</formula>
    </cfRule>
  </conditionalFormatting>
  <dataValidations count="6">
    <dataValidation type="list" showDropDown="1" showInputMessage="1" sqref="C50:D50 D414 D418:E418 D415:E416 D417 D336:E413 C351:C418 K197:K418 C197:E308 C309:C348 D309:E333 D334:D335 D144:E179 C128:C179 C180:E195 C196:D196 D128:E141 D142:D143 C5:E49 K5:K195 C51:E127">
      <formula1>СУВЕНИРЫ</formula1>
    </dataValidation>
    <dataValidation type="list" allowBlank="1" showInputMessage="1" showErrorMessage="1" sqref="E50">
      <formula1>$E$620:$E$652</formula1>
    </dataValidation>
    <dataValidation type="list" allowBlank="1" showInputMessage="1" showErrorMessage="1" sqref="E142:E143">
      <formula1>$E$683:$E$715</formula1>
    </dataValidation>
    <dataValidation type="list" allowBlank="1" showInputMessage="1" showErrorMessage="1" sqref="E196">
      <formula1>$E$788:$E$820</formula1>
    </dataValidation>
    <dataValidation type="list" allowBlank="1" showInputMessage="1" showErrorMessage="1" sqref="E334:E335">
      <formula1>$E$626:$E$654</formula1>
    </dataValidation>
    <dataValidation type="list" allowBlank="1" showInputMessage="1" showErrorMessage="1" sqref="E417 E414">
      <formula1>$E$1170:$E$1202</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pent">
    <pageSetUpPr fitToPage="1"/>
  </sheetPr>
  <dimension ref="A1:M1344"/>
  <sheetViews>
    <sheetView showGridLines="0" zoomScale="89" zoomScaleNormal="89" zoomScalePageLayoutView="0" workbookViewId="0" topLeftCell="B1">
      <pane ySplit="2" topLeftCell="A1171" activePane="bottomLeft" state="frozen"/>
      <selection pane="topLeft" activeCell="A1" sqref="A1"/>
      <selection pane="bottomLeft" activeCell="G1180" sqref="G1180"/>
    </sheetView>
  </sheetViews>
  <sheetFormatPr defaultColWidth="9.140625" defaultRowHeight="12.75"/>
  <cols>
    <col min="1" max="1" width="6.57421875" style="3" hidden="1" customWidth="1"/>
    <col min="2" max="2" width="9.421875" style="17" customWidth="1"/>
    <col min="3" max="3" width="33.28125" style="8" customWidth="1"/>
    <col min="4" max="4" width="9.140625" style="8" customWidth="1"/>
    <col min="5" max="5" width="32.421875" style="8" customWidth="1"/>
    <col min="6" max="6" width="13.8515625" style="18" customWidth="1"/>
    <col min="7" max="7" width="15.57421875" style="18" customWidth="1"/>
    <col min="8" max="8" width="14.8515625" style="18" customWidth="1"/>
    <col min="9" max="9" width="12.8515625" style="18" customWidth="1"/>
    <col min="10" max="10" width="18.8515625" style="18" customWidth="1"/>
    <col min="11" max="11" width="35.57421875" style="56" customWidth="1"/>
    <col min="12" max="12" width="17.00390625" style="32" customWidth="1"/>
    <col min="13" max="13" width="49.57421875" style="8" customWidth="1"/>
    <col min="14" max="16384" width="9.140625" style="8" customWidth="1"/>
  </cols>
  <sheetData>
    <row r="1" spans="1:12" s="7" customFormat="1" ht="57" customHeight="1">
      <c r="A1" s="3"/>
      <c r="C1" s="145" t="s">
        <v>6</v>
      </c>
      <c r="D1" s="145"/>
      <c r="E1" s="145"/>
      <c r="F1" s="145"/>
      <c r="G1" s="145"/>
      <c r="H1" s="145"/>
      <c r="I1" s="145"/>
      <c r="J1" s="145"/>
      <c r="K1" s="145"/>
      <c r="L1" s="32" t="s">
        <v>808</v>
      </c>
    </row>
    <row r="2" spans="1:12" s="11" customFormat="1" ht="39" customHeight="1">
      <c r="A2" s="3" t="s">
        <v>53</v>
      </c>
      <c r="B2" s="9" t="s">
        <v>7</v>
      </c>
      <c r="C2" s="10" t="s">
        <v>6</v>
      </c>
      <c r="D2" s="10" t="s">
        <v>91</v>
      </c>
      <c r="E2" s="10" t="s">
        <v>8</v>
      </c>
      <c r="F2" s="66" t="s">
        <v>2</v>
      </c>
      <c r="G2" s="66" t="s">
        <v>4</v>
      </c>
      <c r="H2" s="66" t="s">
        <v>3</v>
      </c>
      <c r="I2" s="40" t="s">
        <v>5</v>
      </c>
      <c r="J2" s="40" t="s">
        <v>41</v>
      </c>
      <c r="K2" s="54" t="s">
        <v>0</v>
      </c>
      <c r="L2" s="33" t="s">
        <v>38</v>
      </c>
    </row>
    <row r="3" spans="1:13" s="39" customFormat="1" ht="30">
      <c r="A3" s="6"/>
      <c r="B3" s="12">
        <v>41275</v>
      </c>
      <c r="C3" s="15" t="s">
        <v>1137</v>
      </c>
      <c r="D3" s="15" t="s">
        <v>55</v>
      </c>
      <c r="E3" s="93" t="s">
        <v>96</v>
      </c>
      <c r="F3" s="19"/>
      <c r="G3" s="19"/>
      <c r="H3" s="19">
        <v>-99</v>
      </c>
      <c r="I3" s="19"/>
      <c r="J3" s="19"/>
      <c r="K3" s="98"/>
      <c r="L3" s="34"/>
      <c r="M3" s="14"/>
    </row>
    <row r="4" spans="1:13" s="39" customFormat="1" ht="30">
      <c r="A4" s="3"/>
      <c r="B4" s="35">
        <v>41276</v>
      </c>
      <c r="C4" s="37" t="s">
        <v>169</v>
      </c>
      <c r="D4" s="15" t="s">
        <v>148</v>
      </c>
      <c r="E4" s="93" t="s">
        <v>177</v>
      </c>
      <c r="F4" s="36">
        <v>0</v>
      </c>
      <c r="G4" s="36">
        <v>0</v>
      </c>
      <c r="H4" s="19">
        <v>-499.76</v>
      </c>
      <c r="I4" s="36">
        <v>0</v>
      </c>
      <c r="J4" s="36">
        <v>0</v>
      </c>
      <c r="K4" s="82"/>
      <c r="L4" s="41"/>
      <c r="M4" s="38"/>
    </row>
    <row r="5" spans="1:13" s="39" customFormat="1" ht="90">
      <c r="A5" s="3"/>
      <c r="B5" s="35">
        <v>41276</v>
      </c>
      <c r="C5" s="37" t="s">
        <v>169</v>
      </c>
      <c r="D5" s="15" t="s">
        <v>148</v>
      </c>
      <c r="E5" s="93" t="s">
        <v>177</v>
      </c>
      <c r="F5" s="36">
        <v>0</v>
      </c>
      <c r="G5" s="36">
        <v>0</v>
      </c>
      <c r="H5" s="19">
        <v>-300.02</v>
      </c>
      <c r="I5" s="36">
        <v>0</v>
      </c>
      <c r="J5" s="36">
        <v>0</v>
      </c>
      <c r="K5" s="82"/>
      <c r="L5" s="41"/>
      <c r="M5" s="38"/>
    </row>
    <row r="6" spans="1:13" s="39" customFormat="1" ht="90">
      <c r="A6" s="3"/>
      <c r="B6" s="35">
        <v>41276</v>
      </c>
      <c r="C6" s="37" t="s">
        <v>168</v>
      </c>
      <c r="D6" s="15" t="s">
        <v>55</v>
      </c>
      <c r="E6" s="93" t="s">
        <v>96</v>
      </c>
      <c r="F6" s="36">
        <v>0</v>
      </c>
      <c r="G6" s="36">
        <v>0</v>
      </c>
      <c r="H6" s="19">
        <v>-280.55</v>
      </c>
      <c r="I6" s="36">
        <v>0</v>
      </c>
      <c r="J6" s="36">
        <v>0</v>
      </c>
      <c r="K6" s="82"/>
      <c r="L6" s="41"/>
      <c r="M6" s="38"/>
    </row>
    <row r="7" spans="1:13" s="39" customFormat="1" ht="45">
      <c r="A7" s="3"/>
      <c r="B7" s="35">
        <v>41278</v>
      </c>
      <c r="C7" s="37" t="s">
        <v>169</v>
      </c>
      <c r="D7" s="15" t="s">
        <v>148</v>
      </c>
      <c r="E7" s="93" t="s">
        <v>192</v>
      </c>
      <c r="F7" s="36">
        <v>0</v>
      </c>
      <c r="G7" s="36">
        <v>0</v>
      </c>
      <c r="H7" s="19">
        <v>-499.85</v>
      </c>
      <c r="I7" s="36">
        <v>0</v>
      </c>
      <c r="J7" s="36">
        <v>0</v>
      </c>
      <c r="K7" s="82"/>
      <c r="L7" s="41"/>
      <c r="M7" s="38"/>
    </row>
    <row r="8" spans="1:13" s="39" customFormat="1" ht="90">
      <c r="A8" s="3"/>
      <c r="B8" s="12">
        <v>41278</v>
      </c>
      <c r="C8" s="15" t="s">
        <v>879</v>
      </c>
      <c r="D8" s="15" t="s">
        <v>85</v>
      </c>
      <c r="E8" s="93" t="s">
        <v>46</v>
      </c>
      <c r="F8" s="19"/>
      <c r="G8" s="19"/>
      <c r="H8" s="133">
        <v>-3915</v>
      </c>
      <c r="I8" s="19"/>
      <c r="J8" s="19"/>
      <c r="K8" s="98"/>
      <c r="L8" s="41"/>
      <c r="M8" s="38"/>
    </row>
    <row r="9" spans="1:13" s="39" customFormat="1" ht="45">
      <c r="A9" s="6"/>
      <c r="B9" s="35">
        <v>41278</v>
      </c>
      <c r="C9" s="37" t="s">
        <v>170</v>
      </c>
      <c r="D9" s="15" t="s">
        <v>55</v>
      </c>
      <c r="E9" s="93" t="s">
        <v>96</v>
      </c>
      <c r="F9" s="36">
        <v>0</v>
      </c>
      <c r="G9" s="36">
        <v>0</v>
      </c>
      <c r="H9" s="19">
        <v>-123.43</v>
      </c>
      <c r="I9" s="36">
        <v>0</v>
      </c>
      <c r="J9" s="36">
        <v>0</v>
      </c>
      <c r="K9" s="82"/>
      <c r="L9" s="34"/>
      <c r="M9" s="14"/>
    </row>
    <row r="10" spans="1:13" s="39" customFormat="1" ht="30">
      <c r="A10" s="3"/>
      <c r="B10" s="35">
        <v>41278</v>
      </c>
      <c r="C10" s="37" t="s">
        <v>171</v>
      </c>
      <c r="D10" s="15" t="s">
        <v>55</v>
      </c>
      <c r="E10" s="93" t="s">
        <v>96</v>
      </c>
      <c r="F10" s="36">
        <v>0</v>
      </c>
      <c r="G10" s="36">
        <v>0</v>
      </c>
      <c r="H10" s="19">
        <v>-48.82</v>
      </c>
      <c r="I10" s="36">
        <v>0</v>
      </c>
      <c r="J10" s="36">
        <v>0</v>
      </c>
      <c r="K10" s="82"/>
      <c r="L10" s="41"/>
      <c r="M10" s="38"/>
    </row>
    <row r="11" spans="1:13" s="39" customFormat="1" ht="81" customHeight="1">
      <c r="A11" s="3"/>
      <c r="B11" s="35">
        <v>41279</v>
      </c>
      <c r="C11" s="37" t="s">
        <v>172</v>
      </c>
      <c r="D11" s="15" t="s">
        <v>148</v>
      </c>
      <c r="E11" s="93" t="s">
        <v>177</v>
      </c>
      <c r="F11" s="36">
        <v>0</v>
      </c>
      <c r="G11" s="36">
        <v>0</v>
      </c>
      <c r="H11" s="19">
        <v>-300</v>
      </c>
      <c r="I11" s="36">
        <v>0</v>
      </c>
      <c r="J11" s="36">
        <v>0</v>
      </c>
      <c r="K11" s="82"/>
      <c r="L11" s="41"/>
      <c r="M11" s="38"/>
    </row>
    <row r="12" spans="1:13" s="39" customFormat="1" ht="90">
      <c r="A12" s="3"/>
      <c r="B12" s="35">
        <v>41279</v>
      </c>
      <c r="C12" s="37" t="s">
        <v>194</v>
      </c>
      <c r="D12" s="15" t="s">
        <v>130</v>
      </c>
      <c r="E12" s="93" t="s">
        <v>23</v>
      </c>
      <c r="F12" s="36">
        <v>0</v>
      </c>
      <c r="G12" s="36">
        <v>0</v>
      </c>
      <c r="H12" s="19">
        <v>-200</v>
      </c>
      <c r="I12" s="36">
        <v>0</v>
      </c>
      <c r="J12" s="36">
        <v>0</v>
      </c>
      <c r="K12" s="82"/>
      <c r="L12" s="41"/>
      <c r="M12" s="38"/>
    </row>
    <row r="13" spans="1:13" s="39" customFormat="1" ht="15">
      <c r="A13" s="3"/>
      <c r="B13" s="35">
        <v>41279</v>
      </c>
      <c r="C13" s="37" t="s">
        <v>194</v>
      </c>
      <c r="D13" s="15" t="s">
        <v>130</v>
      </c>
      <c r="E13" s="93" t="s">
        <v>23</v>
      </c>
      <c r="F13" s="36">
        <v>0</v>
      </c>
      <c r="G13" s="36">
        <v>0</v>
      </c>
      <c r="H13" s="19">
        <v>-200</v>
      </c>
      <c r="I13" s="36">
        <v>0</v>
      </c>
      <c r="J13" s="36">
        <v>0</v>
      </c>
      <c r="K13" s="82"/>
      <c r="L13" s="41"/>
      <c r="M13" s="38"/>
    </row>
    <row r="14" spans="1:13" s="39" customFormat="1" ht="15">
      <c r="A14" s="3"/>
      <c r="B14" s="35">
        <v>41279</v>
      </c>
      <c r="C14" s="37" t="s">
        <v>184</v>
      </c>
      <c r="D14" s="15" t="s">
        <v>87</v>
      </c>
      <c r="E14" s="93" t="s">
        <v>28</v>
      </c>
      <c r="F14" s="36">
        <v>0</v>
      </c>
      <c r="G14" s="36">
        <v>0</v>
      </c>
      <c r="H14" s="19">
        <v>-500</v>
      </c>
      <c r="I14" s="36">
        <v>0</v>
      </c>
      <c r="J14" s="36">
        <v>0</v>
      </c>
      <c r="K14" s="82" t="s">
        <v>185</v>
      </c>
      <c r="L14" s="41"/>
      <c r="M14" s="38"/>
    </row>
    <row r="15" spans="1:13" s="39" customFormat="1" ht="75">
      <c r="A15" s="3"/>
      <c r="B15" s="35">
        <v>41280</v>
      </c>
      <c r="C15" s="37" t="s">
        <v>173</v>
      </c>
      <c r="D15" s="15" t="s">
        <v>148</v>
      </c>
      <c r="E15" s="93" t="s">
        <v>177</v>
      </c>
      <c r="F15" s="36">
        <v>0</v>
      </c>
      <c r="G15" s="36">
        <v>0</v>
      </c>
      <c r="H15" s="19">
        <v>-499.85</v>
      </c>
      <c r="I15" s="36">
        <v>0</v>
      </c>
      <c r="J15" s="36">
        <v>0</v>
      </c>
      <c r="K15" s="82"/>
      <c r="L15" s="41"/>
      <c r="M15" s="38"/>
    </row>
    <row r="16" spans="1:13" s="39" customFormat="1" ht="90">
      <c r="A16" s="3"/>
      <c r="B16" s="35">
        <v>41280</v>
      </c>
      <c r="C16" s="37" t="s">
        <v>172</v>
      </c>
      <c r="D16" s="15" t="s">
        <v>148</v>
      </c>
      <c r="E16" s="93" t="s">
        <v>177</v>
      </c>
      <c r="F16" s="36">
        <v>0</v>
      </c>
      <c r="G16" s="36">
        <v>0</v>
      </c>
      <c r="H16" s="19">
        <v>-200</v>
      </c>
      <c r="I16" s="36">
        <v>0</v>
      </c>
      <c r="J16" s="36">
        <v>0</v>
      </c>
      <c r="K16" s="82"/>
      <c r="L16" s="41"/>
      <c r="M16" s="38"/>
    </row>
    <row r="17" spans="1:13" s="39" customFormat="1" ht="90">
      <c r="A17" s="6"/>
      <c r="B17" s="35">
        <v>41281</v>
      </c>
      <c r="C17" s="37" t="s">
        <v>173</v>
      </c>
      <c r="D17" s="15" t="s">
        <v>148</v>
      </c>
      <c r="E17" s="93" t="s">
        <v>177</v>
      </c>
      <c r="F17" s="36">
        <v>0</v>
      </c>
      <c r="G17" s="36">
        <v>0</v>
      </c>
      <c r="H17" s="19">
        <v>-499.85</v>
      </c>
      <c r="I17" s="36">
        <v>0</v>
      </c>
      <c r="J17" s="36">
        <v>0</v>
      </c>
      <c r="K17" s="82" t="s">
        <v>195</v>
      </c>
      <c r="L17" s="34"/>
      <c r="M17" s="14"/>
    </row>
    <row r="18" spans="1:13" s="39" customFormat="1" ht="90">
      <c r="A18" s="3"/>
      <c r="B18" s="35">
        <v>41281</v>
      </c>
      <c r="C18" s="37" t="s">
        <v>173</v>
      </c>
      <c r="D18" s="15" t="s">
        <v>148</v>
      </c>
      <c r="E18" s="93" t="s">
        <v>177</v>
      </c>
      <c r="F18" s="36">
        <v>0</v>
      </c>
      <c r="G18" s="36">
        <v>0</v>
      </c>
      <c r="H18" s="19">
        <v>-200</v>
      </c>
      <c r="I18" s="36">
        <v>0</v>
      </c>
      <c r="J18" s="36">
        <v>0</v>
      </c>
      <c r="K18" s="82" t="s">
        <v>196</v>
      </c>
      <c r="L18" s="41"/>
      <c r="M18" s="38"/>
    </row>
    <row r="19" spans="1:13" s="39" customFormat="1" ht="90">
      <c r="A19" s="3"/>
      <c r="B19" s="12">
        <v>41281</v>
      </c>
      <c r="C19" s="15" t="s">
        <v>1138</v>
      </c>
      <c r="D19" s="15" t="s">
        <v>55</v>
      </c>
      <c r="E19" s="93" t="s">
        <v>96</v>
      </c>
      <c r="F19" s="19"/>
      <c r="G19" s="19"/>
      <c r="H19" s="19">
        <v>-248.7</v>
      </c>
      <c r="I19" s="19"/>
      <c r="J19" s="19"/>
      <c r="K19" s="98"/>
      <c r="L19" s="41"/>
      <c r="M19" s="38"/>
    </row>
    <row r="20" spans="1:13" s="39" customFormat="1" ht="30">
      <c r="A20" s="3"/>
      <c r="B20" s="35">
        <v>41282</v>
      </c>
      <c r="C20" s="37" t="s">
        <v>174</v>
      </c>
      <c r="D20" s="15" t="s">
        <v>130</v>
      </c>
      <c r="E20" s="93" t="s">
        <v>23</v>
      </c>
      <c r="F20" s="36">
        <v>0</v>
      </c>
      <c r="G20" s="36">
        <v>0</v>
      </c>
      <c r="H20" s="19">
        <v>-100</v>
      </c>
      <c r="I20" s="36">
        <v>0</v>
      </c>
      <c r="J20" s="36">
        <v>0</v>
      </c>
      <c r="K20" s="82"/>
      <c r="L20" s="41"/>
      <c r="M20" s="38"/>
    </row>
    <row r="21" spans="1:13" s="39" customFormat="1" ht="60">
      <c r="A21" s="3"/>
      <c r="B21" s="35">
        <v>41284</v>
      </c>
      <c r="C21" s="37" t="s">
        <v>260</v>
      </c>
      <c r="D21" s="15" t="s">
        <v>68</v>
      </c>
      <c r="E21" s="93" t="s">
        <v>21</v>
      </c>
      <c r="F21" s="36">
        <v>0</v>
      </c>
      <c r="G21" s="36">
        <v>0</v>
      </c>
      <c r="H21" s="19">
        <v>-450.8</v>
      </c>
      <c r="I21" s="36">
        <v>0</v>
      </c>
      <c r="J21" s="36">
        <v>0</v>
      </c>
      <c r="K21" s="82"/>
      <c r="L21" s="41"/>
      <c r="M21" s="38"/>
    </row>
    <row r="22" spans="1:13" s="39" customFormat="1" ht="45">
      <c r="A22" s="3"/>
      <c r="B22" s="35">
        <v>41284</v>
      </c>
      <c r="C22" s="37" t="s">
        <v>197</v>
      </c>
      <c r="D22" s="15" t="s">
        <v>130</v>
      </c>
      <c r="E22" s="93" t="s">
        <v>23</v>
      </c>
      <c r="F22" s="36">
        <v>0</v>
      </c>
      <c r="G22" s="36">
        <v>0</v>
      </c>
      <c r="H22" s="19">
        <v>-50</v>
      </c>
      <c r="I22" s="36">
        <v>0</v>
      </c>
      <c r="J22" s="36">
        <v>0</v>
      </c>
      <c r="K22" s="82"/>
      <c r="L22" s="41"/>
      <c r="M22" s="38"/>
    </row>
    <row r="23" spans="1:13" s="39" customFormat="1" ht="60">
      <c r="A23" s="3"/>
      <c r="B23" s="35">
        <v>41285</v>
      </c>
      <c r="C23" s="37" t="s">
        <v>175</v>
      </c>
      <c r="D23" s="15" t="s">
        <v>70</v>
      </c>
      <c r="E23" s="93" t="s">
        <v>136</v>
      </c>
      <c r="F23" s="36">
        <v>0</v>
      </c>
      <c r="G23" s="36">
        <v>-47880</v>
      </c>
      <c r="H23" s="19">
        <v>0</v>
      </c>
      <c r="I23" s="36">
        <v>0</v>
      </c>
      <c r="J23" s="36">
        <v>0</v>
      </c>
      <c r="K23" s="82"/>
      <c r="L23" s="41"/>
      <c r="M23" s="38"/>
    </row>
    <row r="24" spans="1:13" s="39" customFormat="1" ht="75">
      <c r="A24" s="3"/>
      <c r="B24" s="35">
        <v>41285</v>
      </c>
      <c r="C24" s="37" t="s">
        <v>257</v>
      </c>
      <c r="D24" s="15" t="s">
        <v>148</v>
      </c>
      <c r="E24" s="93" t="s">
        <v>192</v>
      </c>
      <c r="F24" s="36">
        <v>0</v>
      </c>
      <c r="G24" s="36">
        <v>0</v>
      </c>
      <c r="H24" s="19">
        <v>-1430</v>
      </c>
      <c r="I24" s="36">
        <v>0</v>
      </c>
      <c r="J24" s="36">
        <v>0</v>
      </c>
      <c r="K24" s="82"/>
      <c r="L24" s="41"/>
      <c r="M24" s="38"/>
    </row>
    <row r="25" spans="1:13" s="39" customFormat="1" ht="60">
      <c r="A25" s="3"/>
      <c r="B25" s="35">
        <v>41285</v>
      </c>
      <c r="C25" s="37" t="s">
        <v>446</v>
      </c>
      <c r="D25" s="15" t="s">
        <v>148</v>
      </c>
      <c r="E25" s="93" t="s">
        <v>192</v>
      </c>
      <c r="F25" s="36">
        <v>0</v>
      </c>
      <c r="G25" s="36">
        <v>0</v>
      </c>
      <c r="H25" s="19">
        <v>-711.17</v>
      </c>
      <c r="I25" s="36">
        <v>0</v>
      </c>
      <c r="J25" s="36">
        <v>0</v>
      </c>
      <c r="K25" s="82" t="s">
        <v>430</v>
      </c>
      <c r="L25" s="41"/>
      <c r="M25" s="38"/>
    </row>
    <row r="26" spans="1:13" s="39" customFormat="1" ht="90">
      <c r="A26" s="3"/>
      <c r="B26" s="35">
        <v>41286</v>
      </c>
      <c r="C26" s="37" t="s">
        <v>198</v>
      </c>
      <c r="D26" s="15" t="s">
        <v>148</v>
      </c>
      <c r="E26" s="93" t="s">
        <v>192</v>
      </c>
      <c r="F26" s="36">
        <v>0</v>
      </c>
      <c r="G26" s="36">
        <v>0</v>
      </c>
      <c r="H26" s="19">
        <v>-1000</v>
      </c>
      <c r="I26" s="36">
        <v>0</v>
      </c>
      <c r="J26" s="36">
        <v>0</v>
      </c>
      <c r="K26" s="82" t="s">
        <v>201</v>
      </c>
      <c r="L26" s="41"/>
      <c r="M26" s="38"/>
    </row>
    <row r="27" spans="1:13" s="39" customFormat="1" ht="75">
      <c r="A27" s="3"/>
      <c r="B27" s="35">
        <v>41287</v>
      </c>
      <c r="C27" s="37" t="s">
        <v>199</v>
      </c>
      <c r="D27" s="15" t="s">
        <v>148</v>
      </c>
      <c r="E27" s="93" t="s">
        <v>192</v>
      </c>
      <c r="F27" s="36">
        <v>0</v>
      </c>
      <c r="G27" s="36">
        <v>0</v>
      </c>
      <c r="H27" s="19">
        <v>-1000</v>
      </c>
      <c r="I27" s="36">
        <v>0</v>
      </c>
      <c r="J27" s="36">
        <v>0</v>
      </c>
      <c r="K27" s="82" t="s">
        <v>200</v>
      </c>
      <c r="L27" s="41"/>
      <c r="M27" s="38"/>
    </row>
    <row r="28" spans="1:13" s="39" customFormat="1" ht="75">
      <c r="A28" s="3"/>
      <c r="B28" s="35">
        <v>41287</v>
      </c>
      <c r="C28" s="37" t="s">
        <v>193</v>
      </c>
      <c r="D28" s="15" t="s">
        <v>148</v>
      </c>
      <c r="E28" s="93" t="s">
        <v>192</v>
      </c>
      <c r="F28" s="36">
        <v>0</v>
      </c>
      <c r="G28" s="36">
        <v>0</v>
      </c>
      <c r="H28" s="19">
        <v>-200</v>
      </c>
      <c r="I28" s="36">
        <v>0</v>
      </c>
      <c r="J28" s="36">
        <v>0</v>
      </c>
      <c r="K28" s="82" t="s">
        <v>202</v>
      </c>
      <c r="L28" s="41"/>
      <c r="M28" s="38"/>
    </row>
    <row r="29" spans="1:13" s="39" customFormat="1" ht="75">
      <c r="A29" s="3"/>
      <c r="B29" s="35">
        <v>41287</v>
      </c>
      <c r="C29" s="37" t="s">
        <v>188</v>
      </c>
      <c r="D29" s="15" t="s">
        <v>58</v>
      </c>
      <c r="E29" s="93" t="s">
        <v>109</v>
      </c>
      <c r="F29" s="36">
        <v>0</v>
      </c>
      <c r="G29" s="36">
        <v>0</v>
      </c>
      <c r="H29" s="19">
        <v>-572</v>
      </c>
      <c r="I29" s="36">
        <v>0</v>
      </c>
      <c r="J29" s="36">
        <v>0</v>
      </c>
      <c r="K29" s="82"/>
      <c r="L29" s="41"/>
      <c r="M29" s="38"/>
    </row>
    <row r="30" spans="1:13" s="39" customFormat="1" ht="30">
      <c r="A30" s="3"/>
      <c r="B30" s="35">
        <v>41287</v>
      </c>
      <c r="C30" s="37" t="s">
        <v>434</v>
      </c>
      <c r="D30" s="15" t="s">
        <v>56</v>
      </c>
      <c r="E30" s="93" t="s">
        <v>99</v>
      </c>
      <c r="F30" s="19">
        <v>0</v>
      </c>
      <c r="G30" s="36">
        <v>0</v>
      </c>
      <c r="H30" s="19">
        <v>-120</v>
      </c>
      <c r="I30" s="36">
        <v>0</v>
      </c>
      <c r="J30" s="36">
        <v>0</v>
      </c>
      <c r="K30" s="82" t="s">
        <v>185</v>
      </c>
      <c r="L30" s="41"/>
      <c r="M30" s="38"/>
    </row>
    <row r="31" spans="1:13" s="39" customFormat="1" ht="45">
      <c r="A31" s="3"/>
      <c r="B31" s="35">
        <v>41288</v>
      </c>
      <c r="C31" s="37" t="s">
        <v>285</v>
      </c>
      <c r="D31" s="15" t="s">
        <v>138</v>
      </c>
      <c r="E31" s="93" t="s">
        <v>19</v>
      </c>
      <c r="F31" s="36">
        <v>-30</v>
      </c>
      <c r="G31" s="36">
        <v>0</v>
      </c>
      <c r="H31" s="19">
        <v>0</v>
      </c>
      <c r="I31" s="36">
        <v>0</v>
      </c>
      <c r="J31" s="36">
        <v>0</v>
      </c>
      <c r="K31" s="82"/>
      <c r="L31" s="41"/>
      <c r="M31" s="38"/>
    </row>
    <row r="32" spans="1:13" s="39" customFormat="1" ht="15">
      <c r="A32" s="3"/>
      <c r="B32" s="35">
        <v>41289</v>
      </c>
      <c r="C32" s="37" t="s">
        <v>241</v>
      </c>
      <c r="D32" s="15" t="s">
        <v>138</v>
      </c>
      <c r="E32" s="93" t="s">
        <v>19</v>
      </c>
      <c r="F32" s="36">
        <v>0</v>
      </c>
      <c r="G32" s="36">
        <v>-23</v>
      </c>
      <c r="H32" s="19">
        <v>0</v>
      </c>
      <c r="I32" s="36">
        <v>0</v>
      </c>
      <c r="J32" s="36">
        <v>0</v>
      </c>
      <c r="K32" s="82"/>
      <c r="L32" s="41"/>
      <c r="M32" s="38"/>
    </row>
    <row r="33" spans="1:13" s="39" customFormat="1" ht="15">
      <c r="A33" s="3"/>
      <c r="B33" s="35">
        <v>41289</v>
      </c>
      <c r="C33" s="37" t="s">
        <v>259</v>
      </c>
      <c r="D33" s="15" t="s">
        <v>68</v>
      </c>
      <c r="E33" s="93" t="s">
        <v>21</v>
      </c>
      <c r="F33" s="36">
        <v>0</v>
      </c>
      <c r="G33" s="36">
        <v>0</v>
      </c>
      <c r="H33" s="19">
        <v>-60</v>
      </c>
      <c r="I33" s="36">
        <v>0</v>
      </c>
      <c r="J33" s="36">
        <v>0</v>
      </c>
      <c r="K33" s="82"/>
      <c r="L33" s="41"/>
      <c r="M33" s="38"/>
    </row>
    <row r="34" spans="1:13" s="39" customFormat="1" ht="45">
      <c r="A34" s="3"/>
      <c r="B34" s="35">
        <v>41290</v>
      </c>
      <c r="C34" s="37" t="s">
        <v>274</v>
      </c>
      <c r="D34" s="15" t="s">
        <v>71</v>
      </c>
      <c r="E34" s="93" t="s">
        <v>121</v>
      </c>
      <c r="F34" s="36">
        <v>0</v>
      </c>
      <c r="G34" s="36">
        <v>0</v>
      </c>
      <c r="H34" s="19">
        <v>-1509</v>
      </c>
      <c r="I34" s="36">
        <v>0</v>
      </c>
      <c r="J34" s="36">
        <v>0</v>
      </c>
      <c r="K34" s="82"/>
      <c r="L34" s="41"/>
      <c r="M34" s="38"/>
    </row>
    <row r="35" spans="1:13" s="39" customFormat="1" ht="45">
      <c r="A35" s="3"/>
      <c r="B35" s="35">
        <v>41290</v>
      </c>
      <c r="C35" s="37" t="s">
        <v>240</v>
      </c>
      <c r="D35" s="15" t="s">
        <v>146</v>
      </c>
      <c r="E35" s="93" t="s">
        <v>16</v>
      </c>
      <c r="F35" s="36">
        <v>0</v>
      </c>
      <c r="G35" s="36">
        <v>0</v>
      </c>
      <c r="H35" s="19">
        <v>0</v>
      </c>
      <c r="I35" s="36">
        <v>-738.11</v>
      </c>
      <c r="J35" s="36">
        <v>0</v>
      </c>
      <c r="K35" s="82"/>
      <c r="L35" s="41"/>
      <c r="M35" s="38"/>
    </row>
    <row r="36" spans="1:13" s="39" customFormat="1" ht="15">
      <c r="A36" s="3"/>
      <c r="B36" s="35">
        <v>41291</v>
      </c>
      <c r="C36" s="37" t="s">
        <v>221</v>
      </c>
      <c r="D36" s="15" t="s">
        <v>148</v>
      </c>
      <c r="E36" s="93" t="s">
        <v>192</v>
      </c>
      <c r="F36" s="36">
        <v>0</v>
      </c>
      <c r="G36" s="36">
        <v>0</v>
      </c>
      <c r="H36" s="19">
        <v>-1797</v>
      </c>
      <c r="I36" s="36">
        <v>0</v>
      </c>
      <c r="J36" s="36">
        <v>0</v>
      </c>
      <c r="K36" s="82"/>
      <c r="L36" s="41"/>
      <c r="M36" s="38"/>
    </row>
    <row r="37" spans="1:13" s="39" customFormat="1" ht="45">
      <c r="A37" s="3"/>
      <c r="B37" s="35">
        <v>41291</v>
      </c>
      <c r="C37" s="37" t="s">
        <v>220</v>
      </c>
      <c r="D37" s="15" t="s">
        <v>148</v>
      </c>
      <c r="E37" s="93" t="s">
        <v>192</v>
      </c>
      <c r="F37" s="36">
        <v>0</v>
      </c>
      <c r="G37" s="36">
        <v>0</v>
      </c>
      <c r="H37" s="19">
        <v>-1029</v>
      </c>
      <c r="I37" s="36">
        <v>0</v>
      </c>
      <c r="J37" s="36">
        <v>0</v>
      </c>
      <c r="K37" s="82"/>
      <c r="L37" s="41"/>
      <c r="M37" s="38"/>
    </row>
    <row r="38" spans="1:13" s="39" customFormat="1" ht="45">
      <c r="A38" s="3"/>
      <c r="B38" s="35">
        <v>41291</v>
      </c>
      <c r="C38" s="37" t="s">
        <v>204</v>
      </c>
      <c r="D38" s="15" t="s">
        <v>147</v>
      </c>
      <c r="E38" s="93" t="s">
        <v>24</v>
      </c>
      <c r="F38" s="36">
        <v>0</v>
      </c>
      <c r="G38" s="36">
        <v>0</v>
      </c>
      <c r="H38" s="19">
        <v>-71.34</v>
      </c>
      <c r="I38" s="36">
        <v>0</v>
      </c>
      <c r="J38" s="36">
        <v>0</v>
      </c>
      <c r="K38" s="82"/>
      <c r="L38" s="41"/>
      <c r="M38" s="38"/>
    </row>
    <row r="39" spans="1:13" s="39" customFormat="1" ht="15">
      <c r="A39" s="3"/>
      <c r="B39" s="35">
        <v>41291</v>
      </c>
      <c r="C39" s="37" t="s">
        <v>204</v>
      </c>
      <c r="D39" s="15" t="s">
        <v>147</v>
      </c>
      <c r="E39" s="93" t="s">
        <v>24</v>
      </c>
      <c r="F39" s="36">
        <v>0</v>
      </c>
      <c r="G39" s="36">
        <v>0</v>
      </c>
      <c r="H39" s="19">
        <v>-56</v>
      </c>
      <c r="I39" s="36">
        <v>0</v>
      </c>
      <c r="J39" s="36">
        <v>0</v>
      </c>
      <c r="K39" s="82"/>
      <c r="L39" s="41"/>
      <c r="M39" s="38"/>
    </row>
    <row r="40" spans="1:13" s="39" customFormat="1" ht="15">
      <c r="A40" s="3"/>
      <c r="B40" s="35">
        <v>41291</v>
      </c>
      <c r="C40" s="37" t="s">
        <v>275</v>
      </c>
      <c r="D40" s="15" t="s">
        <v>71</v>
      </c>
      <c r="E40" s="93" t="s">
        <v>121</v>
      </c>
      <c r="F40" s="36">
        <v>0</v>
      </c>
      <c r="G40" s="36">
        <v>0</v>
      </c>
      <c r="H40" s="19">
        <v>-444</v>
      </c>
      <c r="I40" s="36">
        <v>0</v>
      </c>
      <c r="J40" s="36">
        <v>0</v>
      </c>
      <c r="K40" s="82"/>
      <c r="L40" s="41"/>
      <c r="M40" s="38"/>
    </row>
    <row r="41" spans="1:13" s="39" customFormat="1" ht="45">
      <c r="A41" s="3"/>
      <c r="B41" s="35">
        <v>41291</v>
      </c>
      <c r="C41" s="37" t="s">
        <v>205</v>
      </c>
      <c r="D41" s="15" t="s">
        <v>146</v>
      </c>
      <c r="E41" s="93" t="s">
        <v>16</v>
      </c>
      <c r="F41" s="36">
        <v>0</v>
      </c>
      <c r="G41" s="36">
        <v>0</v>
      </c>
      <c r="H41" s="19">
        <v>-600</v>
      </c>
      <c r="I41" s="36">
        <v>0</v>
      </c>
      <c r="J41" s="36">
        <v>0</v>
      </c>
      <c r="K41" s="82"/>
      <c r="L41" s="41"/>
      <c r="M41" s="38"/>
    </row>
    <row r="42" spans="1:13" s="39" customFormat="1" ht="15">
      <c r="A42" s="3"/>
      <c r="B42" s="35">
        <v>41291</v>
      </c>
      <c r="C42" s="37" t="s">
        <v>203</v>
      </c>
      <c r="D42" s="15" t="s">
        <v>54</v>
      </c>
      <c r="E42" s="93" t="s">
        <v>119</v>
      </c>
      <c r="F42" s="36">
        <v>0</v>
      </c>
      <c r="G42" s="36">
        <v>0</v>
      </c>
      <c r="H42" s="19">
        <v>-50</v>
      </c>
      <c r="I42" s="36">
        <v>0</v>
      </c>
      <c r="J42" s="36">
        <v>0</v>
      </c>
      <c r="K42" s="82"/>
      <c r="L42" s="41"/>
      <c r="M42" s="38"/>
    </row>
    <row r="43" spans="1:13" s="39" customFormat="1" ht="60">
      <c r="A43" s="3"/>
      <c r="B43" s="35">
        <v>41291</v>
      </c>
      <c r="C43" s="37" t="s">
        <v>186</v>
      </c>
      <c r="D43" s="15" t="s">
        <v>87</v>
      </c>
      <c r="E43" s="93" t="s">
        <v>28</v>
      </c>
      <c r="F43" s="19">
        <v>-1701.71</v>
      </c>
      <c r="G43" s="36">
        <v>0</v>
      </c>
      <c r="H43" s="19">
        <v>0</v>
      </c>
      <c r="I43" s="36">
        <v>0</v>
      </c>
      <c r="J43" s="36">
        <v>0</v>
      </c>
      <c r="K43" s="82" t="s">
        <v>185</v>
      </c>
      <c r="L43" s="41"/>
      <c r="M43" s="38"/>
    </row>
    <row r="44" spans="1:13" s="39" customFormat="1" ht="75">
      <c r="A44" s="3"/>
      <c r="B44" s="35">
        <v>41292</v>
      </c>
      <c r="C44" s="37" t="s">
        <v>189</v>
      </c>
      <c r="D44" s="15" t="s">
        <v>148</v>
      </c>
      <c r="E44" s="93" t="s">
        <v>192</v>
      </c>
      <c r="F44" s="36">
        <v>0</v>
      </c>
      <c r="G44" s="36">
        <v>0</v>
      </c>
      <c r="H44" s="19">
        <v>-3611</v>
      </c>
      <c r="I44" s="36">
        <v>0</v>
      </c>
      <c r="J44" s="36">
        <v>0</v>
      </c>
      <c r="K44" s="55" t="s">
        <v>276</v>
      </c>
      <c r="L44" s="41"/>
      <c r="M44" s="38"/>
    </row>
    <row r="45" spans="1:13" s="39" customFormat="1" ht="30">
      <c r="A45" s="3"/>
      <c r="B45" s="35">
        <v>41292</v>
      </c>
      <c r="C45" s="37" t="s">
        <v>258</v>
      </c>
      <c r="D45" s="15" t="s">
        <v>148</v>
      </c>
      <c r="E45" s="93" t="s">
        <v>192</v>
      </c>
      <c r="F45" s="36">
        <v>0</v>
      </c>
      <c r="G45" s="36">
        <v>0</v>
      </c>
      <c r="H45" s="19">
        <v>-2761</v>
      </c>
      <c r="I45" s="36">
        <v>0</v>
      </c>
      <c r="J45" s="36">
        <v>0</v>
      </c>
      <c r="K45" s="82"/>
      <c r="L45" s="41"/>
      <c r="M45" s="38"/>
    </row>
    <row r="46" spans="1:13" s="39" customFormat="1" ht="60">
      <c r="A46" s="3"/>
      <c r="B46" s="35">
        <v>41292</v>
      </c>
      <c r="C46" s="37" t="s">
        <v>222</v>
      </c>
      <c r="D46" s="15" t="s">
        <v>148</v>
      </c>
      <c r="E46" s="93" t="s">
        <v>192</v>
      </c>
      <c r="F46" s="36">
        <v>0</v>
      </c>
      <c r="G46" s="36">
        <v>0</v>
      </c>
      <c r="H46" s="19">
        <v>-230</v>
      </c>
      <c r="I46" s="36">
        <v>0</v>
      </c>
      <c r="J46" s="36">
        <v>0</v>
      </c>
      <c r="K46" s="82"/>
      <c r="L46" s="41"/>
      <c r="M46" s="38"/>
    </row>
    <row r="47" spans="1:13" s="39" customFormat="1" ht="45">
      <c r="A47" s="3"/>
      <c r="B47" s="35">
        <v>41292</v>
      </c>
      <c r="C47" s="37" t="s">
        <v>206</v>
      </c>
      <c r="D47" s="15" t="s">
        <v>57</v>
      </c>
      <c r="E47" s="93" t="s">
        <v>107</v>
      </c>
      <c r="F47" s="36">
        <v>0</v>
      </c>
      <c r="G47" s="36">
        <v>0</v>
      </c>
      <c r="H47" s="19">
        <v>-150</v>
      </c>
      <c r="I47" s="36">
        <v>0</v>
      </c>
      <c r="J47" s="36">
        <v>0</v>
      </c>
      <c r="K47" s="82" t="s">
        <v>185</v>
      </c>
      <c r="L47" s="41"/>
      <c r="M47" s="38"/>
    </row>
    <row r="48" spans="1:13" s="39" customFormat="1" ht="30">
      <c r="A48" s="3"/>
      <c r="B48" s="35">
        <v>41292</v>
      </c>
      <c r="C48" s="37" t="s">
        <v>427</v>
      </c>
      <c r="D48" s="15" t="s">
        <v>87</v>
      </c>
      <c r="E48" s="93" t="s">
        <v>28</v>
      </c>
      <c r="F48" s="36">
        <v>0</v>
      </c>
      <c r="G48" s="36">
        <v>0</v>
      </c>
      <c r="H48" s="19">
        <v>-599.94</v>
      </c>
      <c r="I48" s="36">
        <v>0</v>
      </c>
      <c r="J48" s="36">
        <v>0</v>
      </c>
      <c r="K48" s="82" t="s">
        <v>185</v>
      </c>
      <c r="L48" s="41"/>
      <c r="M48" s="38"/>
    </row>
    <row r="49" spans="1:13" s="39" customFormat="1" ht="75">
      <c r="A49" s="3"/>
      <c r="B49" s="35">
        <v>41294</v>
      </c>
      <c r="C49" s="37" t="s">
        <v>208</v>
      </c>
      <c r="D49" s="15" t="s">
        <v>148</v>
      </c>
      <c r="E49" s="93" t="s">
        <v>192</v>
      </c>
      <c r="F49" s="36">
        <v>0</v>
      </c>
      <c r="G49" s="36">
        <v>0</v>
      </c>
      <c r="H49" s="19">
        <v>-500</v>
      </c>
      <c r="I49" s="36">
        <v>0</v>
      </c>
      <c r="J49" s="36">
        <v>0</v>
      </c>
      <c r="K49" s="82" t="s">
        <v>209</v>
      </c>
      <c r="L49" s="41"/>
      <c r="M49" s="38"/>
    </row>
    <row r="50" spans="1:13" s="39" customFormat="1" ht="75">
      <c r="A50" s="3"/>
      <c r="B50" s="35">
        <v>41295</v>
      </c>
      <c r="C50" s="37" t="s">
        <v>265</v>
      </c>
      <c r="D50" s="15" t="s">
        <v>68</v>
      </c>
      <c r="E50" s="93" t="s">
        <v>21</v>
      </c>
      <c r="F50" s="36">
        <v>0</v>
      </c>
      <c r="G50" s="36">
        <v>0</v>
      </c>
      <c r="H50" s="19">
        <v>-80</v>
      </c>
      <c r="I50" s="36">
        <v>0</v>
      </c>
      <c r="J50" s="36">
        <v>0</v>
      </c>
      <c r="K50" s="82"/>
      <c r="L50" s="41"/>
      <c r="M50" s="38"/>
    </row>
    <row r="51" spans="1:13" s="39" customFormat="1" ht="45">
      <c r="A51" s="3"/>
      <c r="B51" s="35">
        <v>41295</v>
      </c>
      <c r="C51" s="37" t="s">
        <v>261</v>
      </c>
      <c r="D51" s="15" t="s">
        <v>71</v>
      </c>
      <c r="E51" s="93" t="s">
        <v>121</v>
      </c>
      <c r="F51" s="36">
        <v>0</v>
      </c>
      <c r="G51" s="19">
        <v>-5000</v>
      </c>
      <c r="H51" s="19">
        <v>0</v>
      </c>
      <c r="I51" s="36">
        <v>0</v>
      </c>
      <c r="J51" s="36">
        <v>0</v>
      </c>
      <c r="K51" s="82"/>
      <c r="L51" s="41"/>
      <c r="M51" s="38"/>
    </row>
    <row r="52" spans="1:13" s="39" customFormat="1" ht="45">
      <c r="A52" s="3"/>
      <c r="B52" s="35">
        <v>41295</v>
      </c>
      <c r="C52" s="37" t="s">
        <v>211</v>
      </c>
      <c r="D52" s="15" t="s">
        <v>130</v>
      </c>
      <c r="E52" s="93" t="s">
        <v>23</v>
      </c>
      <c r="F52" s="36">
        <v>0</v>
      </c>
      <c r="G52" s="36">
        <v>0</v>
      </c>
      <c r="H52" s="19">
        <v>-50</v>
      </c>
      <c r="I52" s="36">
        <v>0</v>
      </c>
      <c r="J52" s="36">
        <v>0</v>
      </c>
      <c r="K52" s="82"/>
      <c r="L52" s="41"/>
      <c r="M52" s="38"/>
    </row>
    <row r="53" spans="1:13" s="39" customFormat="1" ht="60">
      <c r="A53" s="3"/>
      <c r="B53" s="35">
        <v>41295</v>
      </c>
      <c r="C53" s="37" t="s">
        <v>263</v>
      </c>
      <c r="D53" s="15" t="s">
        <v>54</v>
      </c>
      <c r="E53" s="93" t="s">
        <v>119</v>
      </c>
      <c r="F53" s="36">
        <v>0</v>
      </c>
      <c r="G53" s="36">
        <v>0</v>
      </c>
      <c r="H53" s="19">
        <v>-29.9</v>
      </c>
      <c r="I53" s="36">
        <v>0</v>
      </c>
      <c r="J53" s="36">
        <v>0</v>
      </c>
      <c r="K53" s="82"/>
      <c r="L53" s="41"/>
      <c r="M53" s="38"/>
    </row>
    <row r="54" spans="1:13" s="39" customFormat="1" ht="60">
      <c r="A54" s="3"/>
      <c r="B54" s="35">
        <v>41295</v>
      </c>
      <c r="C54" s="37" t="s">
        <v>262</v>
      </c>
      <c r="D54" s="15" t="s">
        <v>87</v>
      </c>
      <c r="E54" s="93" t="s">
        <v>28</v>
      </c>
      <c r="F54" s="36">
        <v>0</v>
      </c>
      <c r="G54" s="36">
        <v>0</v>
      </c>
      <c r="H54" s="19">
        <v>-340</v>
      </c>
      <c r="I54" s="36">
        <v>0</v>
      </c>
      <c r="J54" s="36">
        <v>0</v>
      </c>
      <c r="K54" s="82"/>
      <c r="L54" s="41"/>
      <c r="M54" s="38"/>
    </row>
    <row r="55" spans="1:13" s="39" customFormat="1" ht="45">
      <c r="A55" s="3"/>
      <c r="B55" s="35">
        <v>41296</v>
      </c>
      <c r="C55" s="37" t="s">
        <v>264</v>
      </c>
      <c r="D55" s="15" t="s">
        <v>68</v>
      </c>
      <c r="E55" s="93" t="s">
        <v>21</v>
      </c>
      <c r="F55" s="36">
        <v>0</v>
      </c>
      <c r="G55" s="36">
        <v>0</v>
      </c>
      <c r="H55" s="19">
        <v>-60</v>
      </c>
      <c r="I55" s="36">
        <v>0</v>
      </c>
      <c r="J55" s="36">
        <v>0</v>
      </c>
      <c r="K55" s="82"/>
      <c r="L55" s="41"/>
      <c r="M55" s="38"/>
    </row>
    <row r="56" spans="1:13" s="39" customFormat="1" ht="45">
      <c r="A56" s="3"/>
      <c r="B56" s="35">
        <v>41296</v>
      </c>
      <c r="C56" s="37" t="s">
        <v>266</v>
      </c>
      <c r="D56" s="15" t="s">
        <v>57</v>
      </c>
      <c r="E56" s="93" t="s">
        <v>107</v>
      </c>
      <c r="F56" s="36">
        <v>0</v>
      </c>
      <c r="G56" s="36">
        <v>0</v>
      </c>
      <c r="H56" s="19">
        <v>-186</v>
      </c>
      <c r="I56" s="36">
        <v>0</v>
      </c>
      <c r="J56" s="36">
        <v>0</v>
      </c>
      <c r="K56" s="82"/>
      <c r="L56" s="41"/>
      <c r="M56" s="38"/>
    </row>
    <row r="57" spans="1:13" s="39" customFormat="1" ht="30">
      <c r="A57" s="3"/>
      <c r="B57" s="35">
        <v>41296</v>
      </c>
      <c r="C57" s="37" t="s">
        <v>207</v>
      </c>
      <c r="D57" s="15" t="s">
        <v>87</v>
      </c>
      <c r="E57" s="93" t="s">
        <v>28</v>
      </c>
      <c r="F57" s="36">
        <v>0</v>
      </c>
      <c r="G57" s="36">
        <v>0</v>
      </c>
      <c r="H57" s="19">
        <v>-500</v>
      </c>
      <c r="I57" s="36">
        <v>0</v>
      </c>
      <c r="J57" s="36">
        <v>0</v>
      </c>
      <c r="K57" s="82" t="s">
        <v>210</v>
      </c>
      <c r="L57" s="41"/>
      <c r="M57" s="38"/>
    </row>
    <row r="58" spans="1:13" s="39" customFormat="1" ht="75">
      <c r="A58" s="3"/>
      <c r="B58" s="35">
        <v>41297</v>
      </c>
      <c r="C58" s="37" t="s">
        <v>267</v>
      </c>
      <c r="D58" s="15" t="s">
        <v>148</v>
      </c>
      <c r="E58" s="93" t="s">
        <v>192</v>
      </c>
      <c r="F58" s="36">
        <v>0</v>
      </c>
      <c r="G58" s="36">
        <v>0</v>
      </c>
      <c r="H58" s="19">
        <v>-499.9</v>
      </c>
      <c r="I58" s="36">
        <v>0</v>
      </c>
      <c r="J58" s="36">
        <v>0</v>
      </c>
      <c r="K58" s="82" t="s">
        <v>212</v>
      </c>
      <c r="L58" s="41"/>
      <c r="M58" s="38"/>
    </row>
    <row r="59" spans="1:13" s="39" customFormat="1" ht="60">
      <c r="A59" s="3"/>
      <c r="B59" s="35">
        <v>41297</v>
      </c>
      <c r="C59" s="37" t="s">
        <v>213</v>
      </c>
      <c r="D59" s="15" t="s">
        <v>54</v>
      </c>
      <c r="E59" s="93" t="s">
        <v>119</v>
      </c>
      <c r="F59" s="36">
        <v>0</v>
      </c>
      <c r="G59" s="36">
        <v>0</v>
      </c>
      <c r="H59" s="19">
        <v>-50</v>
      </c>
      <c r="I59" s="36">
        <v>0</v>
      </c>
      <c r="J59" s="36">
        <v>0</v>
      </c>
      <c r="K59" s="82"/>
      <c r="L59" s="41"/>
      <c r="M59" s="38"/>
    </row>
    <row r="60" spans="1:13" s="39" customFormat="1" ht="60">
      <c r="A60" s="3"/>
      <c r="B60" s="35">
        <v>41298</v>
      </c>
      <c r="C60" s="37" t="s">
        <v>268</v>
      </c>
      <c r="D60" s="15" t="s">
        <v>148</v>
      </c>
      <c r="E60" s="93" t="s">
        <v>192</v>
      </c>
      <c r="F60" s="36">
        <v>0</v>
      </c>
      <c r="G60" s="36">
        <v>0</v>
      </c>
      <c r="H60" s="19">
        <v>-3100</v>
      </c>
      <c r="I60" s="36">
        <v>0</v>
      </c>
      <c r="J60" s="36">
        <v>0</v>
      </c>
      <c r="K60" s="82"/>
      <c r="L60" s="41"/>
      <c r="M60" s="38"/>
    </row>
    <row r="61" spans="1:13" s="39" customFormat="1" ht="60">
      <c r="A61" s="3"/>
      <c r="B61" s="35">
        <v>41298</v>
      </c>
      <c r="C61" s="37" t="s">
        <v>269</v>
      </c>
      <c r="D61" s="15" t="s">
        <v>62</v>
      </c>
      <c r="E61" s="93" t="s">
        <v>143</v>
      </c>
      <c r="F61" s="36">
        <v>0</v>
      </c>
      <c r="G61" s="36">
        <v>0</v>
      </c>
      <c r="H61" s="19">
        <v>-350</v>
      </c>
      <c r="I61" s="36">
        <v>0</v>
      </c>
      <c r="J61" s="36">
        <v>0</v>
      </c>
      <c r="K61" s="82" t="s">
        <v>270</v>
      </c>
      <c r="L61" s="41"/>
      <c r="M61" s="38"/>
    </row>
    <row r="62" spans="1:13" s="39" customFormat="1" ht="45">
      <c r="A62" s="3"/>
      <c r="B62" s="35">
        <v>41298</v>
      </c>
      <c r="C62" s="37" t="s">
        <v>214</v>
      </c>
      <c r="D62" s="15" t="s">
        <v>71</v>
      </c>
      <c r="E62" s="93" t="s">
        <v>121</v>
      </c>
      <c r="F62" s="36">
        <v>0</v>
      </c>
      <c r="G62" s="36">
        <v>0</v>
      </c>
      <c r="H62" s="19">
        <v>-59.9</v>
      </c>
      <c r="I62" s="36">
        <v>0</v>
      </c>
      <c r="J62" s="36">
        <v>0</v>
      </c>
      <c r="K62" s="82"/>
      <c r="L62" s="41"/>
      <c r="M62" s="38"/>
    </row>
    <row r="63" spans="1:13" s="39" customFormat="1" ht="45">
      <c r="A63" s="3"/>
      <c r="B63" s="35">
        <v>41299</v>
      </c>
      <c r="C63" s="37" t="s">
        <v>241</v>
      </c>
      <c r="D63" s="15" t="s">
        <v>138</v>
      </c>
      <c r="E63" s="93" t="s">
        <v>19</v>
      </c>
      <c r="F63" s="36">
        <v>0</v>
      </c>
      <c r="G63" s="36">
        <v>-23</v>
      </c>
      <c r="H63" s="19">
        <v>0</v>
      </c>
      <c r="I63" s="36">
        <v>0</v>
      </c>
      <c r="J63" s="36">
        <v>0</v>
      </c>
      <c r="K63" s="82"/>
      <c r="L63" s="41"/>
      <c r="M63" s="38"/>
    </row>
    <row r="64" spans="1:13" s="39" customFormat="1" ht="15">
      <c r="A64" s="3"/>
      <c r="B64" s="35">
        <v>41299</v>
      </c>
      <c r="C64" s="37" t="s">
        <v>215</v>
      </c>
      <c r="D64" s="15" t="s">
        <v>130</v>
      </c>
      <c r="E64" s="93" t="s">
        <v>23</v>
      </c>
      <c r="F64" s="36">
        <v>0</v>
      </c>
      <c r="G64" s="36">
        <v>0</v>
      </c>
      <c r="H64" s="19">
        <v>-500</v>
      </c>
      <c r="I64" s="36">
        <v>0</v>
      </c>
      <c r="J64" s="36">
        <v>0</v>
      </c>
      <c r="K64" s="82"/>
      <c r="L64" s="41"/>
      <c r="M64" s="38"/>
    </row>
    <row r="65" spans="1:13" s="39" customFormat="1" ht="45">
      <c r="A65" s="3"/>
      <c r="B65" s="35">
        <v>41300</v>
      </c>
      <c r="C65" s="37" t="s">
        <v>216</v>
      </c>
      <c r="D65" s="15" t="s">
        <v>71</v>
      </c>
      <c r="E65" s="93" t="s">
        <v>121</v>
      </c>
      <c r="F65" s="36">
        <v>0</v>
      </c>
      <c r="G65" s="36">
        <v>0</v>
      </c>
      <c r="H65" s="19">
        <v>-484.7</v>
      </c>
      <c r="I65" s="36">
        <v>0</v>
      </c>
      <c r="J65" s="36">
        <v>0</v>
      </c>
      <c r="K65" s="82"/>
      <c r="L65" s="41"/>
      <c r="M65" s="38"/>
    </row>
    <row r="66" spans="1:13" s="39" customFormat="1" ht="45">
      <c r="A66" s="3"/>
      <c r="B66" s="35">
        <v>41300</v>
      </c>
      <c r="C66" s="37" t="s">
        <v>428</v>
      </c>
      <c r="D66" s="15" t="s">
        <v>87</v>
      </c>
      <c r="E66" s="93" t="s">
        <v>28</v>
      </c>
      <c r="F66" s="36">
        <v>0</v>
      </c>
      <c r="G66" s="36">
        <v>0</v>
      </c>
      <c r="H66" s="19">
        <v>-600</v>
      </c>
      <c r="I66" s="36">
        <v>0</v>
      </c>
      <c r="J66" s="36">
        <v>0</v>
      </c>
      <c r="K66" s="82" t="s">
        <v>185</v>
      </c>
      <c r="L66" s="41"/>
      <c r="M66" s="38"/>
    </row>
    <row r="67" spans="1:13" s="39" customFormat="1" ht="75">
      <c r="A67" s="3"/>
      <c r="B67" s="35">
        <v>41301</v>
      </c>
      <c r="C67" s="37" t="s">
        <v>223</v>
      </c>
      <c r="D67" s="15" t="s">
        <v>58</v>
      </c>
      <c r="E67" s="93" t="s">
        <v>109</v>
      </c>
      <c r="F67" s="19">
        <v>0</v>
      </c>
      <c r="G67" s="36">
        <v>0</v>
      </c>
      <c r="H67" s="19">
        <v>-399</v>
      </c>
      <c r="I67" s="36">
        <v>0</v>
      </c>
      <c r="J67" s="36">
        <v>0</v>
      </c>
      <c r="K67" s="82"/>
      <c r="L67" s="41"/>
      <c r="M67" s="38"/>
    </row>
    <row r="68" spans="1:13" s="39" customFormat="1" ht="30">
      <c r="A68" s="3"/>
      <c r="B68" s="35">
        <v>41301</v>
      </c>
      <c r="C68" s="37" t="s">
        <v>187</v>
      </c>
      <c r="D68" s="15" t="s">
        <v>87</v>
      </c>
      <c r="E68" s="93" t="s">
        <v>28</v>
      </c>
      <c r="F68" s="19">
        <v>-1239.55</v>
      </c>
      <c r="G68" s="36">
        <v>0</v>
      </c>
      <c r="H68" s="19">
        <v>0</v>
      </c>
      <c r="I68" s="36">
        <v>0</v>
      </c>
      <c r="J68" s="36">
        <v>0</v>
      </c>
      <c r="K68" s="82" t="s">
        <v>185</v>
      </c>
      <c r="L68" s="41"/>
      <c r="M68" s="38"/>
    </row>
    <row r="69" spans="1:13" s="39" customFormat="1" ht="75">
      <c r="A69" s="3"/>
      <c r="B69" s="35">
        <v>41302</v>
      </c>
      <c r="C69" s="37" t="s">
        <v>176</v>
      </c>
      <c r="D69" s="15" t="s">
        <v>70</v>
      </c>
      <c r="E69" s="93" t="s">
        <v>136</v>
      </c>
      <c r="F69" s="36">
        <v>0</v>
      </c>
      <c r="G69" s="36">
        <v>-37240</v>
      </c>
      <c r="H69" s="19">
        <v>0</v>
      </c>
      <c r="I69" s="36">
        <v>0</v>
      </c>
      <c r="J69" s="36">
        <v>0</v>
      </c>
      <c r="K69" s="82"/>
      <c r="L69" s="41"/>
      <c r="M69" s="38"/>
    </row>
    <row r="70" spans="1:13" s="39" customFormat="1" ht="75">
      <c r="A70" s="3"/>
      <c r="B70" s="35">
        <v>41302</v>
      </c>
      <c r="C70" s="37" t="s">
        <v>224</v>
      </c>
      <c r="D70" s="15" t="s">
        <v>90</v>
      </c>
      <c r="E70" s="93" t="s">
        <v>50</v>
      </c>
      <c r="F70" s="36">
        <v>0</v>
      </c>
      <c r="G70" s="36">
        <v>-1000</v>
      </c>
      <c r="H70" s="19">
        <v>0</v>
      </c>
      <c r="I70" s="36">
        <v>0</v>
      </c>
      <c r="J70" s="36">
        <v>0</v>
      </c>
      <c r="K70" s="82"/>
      <c r="L70" s="41"/>
      <c r="M70" s="38"/>
    </row>
    <row r="71" spans="1:13" s="39" customFormat="1" ht="15">
      <c r="A71" s="3"/>
      <c r="B71" s="35">
        <v>41303</v>
      </c>
      <c r="C71" s="37" t="s">
        <v>191</v>
      </c>
      <c r="D71" s="15" t="s">
        <v>55</v>
      </c>
      <c r="E71" s="93" t="s">
        <v>96</v>
      </c>
      <c r="F71" s="36">
        <v>0</v>
      </c>
      <c r="G71" s="36">
        <v>0</v>
      </c>
      <c r="H71" s="19">
        <v>0</v>
      </c>
      <c r="I71" s="36">
        <v>0</v>
      </c>
      <c r="J71" s="19">
        <v>-480</v>
      </c>
      <c r="K71" s="82"/>
      <c r="L71" s="41"/>
      <c r="M71" s="38"/>
    </row>
    <row r="72" spans="1:13" s="39" customFormat="1" ht="30">
      <c r="A72" s="3"/>
      <c r="B72" s="35">
        <v>41303</v>
      </c>
      <c r="C72" s="37" t="s">
        <v>225</v>
      </c>
      <c r="D72" s="15" t="s">
        <v>62</v>
      </c>
      <c r="E72" s="93" t="s">
        <v>143</v>
      </c>
      <c r="F72" s="36">
        <v>-12428.64</v>
      </c>
      <c r="G72" s="36">
        <v>0</v>
      </c>
      <c r="H72" s="19">
        <v>0</v>
      </c>
      <c r="I72" s="36">
        <v>0</v>
      </c>
      <c r="J72" s="36">
        <v>0</v>
      </c>
      <c r="K72" s="55"/>
      <c r="L72" s="41"/>
      <c r="M72" s="38"/>
    </row>
    <row r="73" spans="1:13" s="39" customFormat="1" ht="120">
      <c r="A73" s="3"/>
      <c r="B73" s="35">
        <v>41303</v>
      </c>
      <c r="C73" s="37" t="s">
        <v>217</v>
      </c>
      <c r="D73" s="15" t="s">
        <v>82</v>
      </c>
      <c r="E73" s="93" t="s">
        <v>30</v>
      </c>
      <c r="F73" s="36">
        <v>0</v>
      </c>
      <c r="G73" s="36">
        <v>0</v>
      </c>
      <c r="H73" s="19">
        <v>-20</v>
      </c>
      <c r="I73" s="36">
        <v>0</v>
      </c>
      <c r="J73" s="36">
        <v>0</v>
      </c>
      <c r="K73" s="82"/>
      <c r="L73" s="41"/>
      <c r="M73" s="38"/>
    </row>
    <row r="74" spans="1:13" s="39" customFormat="1" ht="30">
      <c r="A74" s="3"/>
      <c r="B74" s="35">
        <v>41304</v>
      </c>
      <c r="C74" s="37" t="s">
        <v>241</v>
      </c>
      <c r="D74" s="15" t="s">
        <v>138</v>
      </c>
      <c r="E74" s="93" t="s">
        <v>19</v>
      </c>
      <c r="F74" s="36">
        <v>0</v>
      </c>
      <c r="G74" s="36">
        <v>-46</v>
      </c>
      <c r="H74" s="19">
        <v>0</v>
      </c>
      <c r="I74" s="36">
        <v>0</v>
      </c>
      <c r="J74" s="36">
        <v>0</v>
      </c>
      <c r="K74" s="82"/>
      <c r="L74" s="41"/>
      <c r="M74" s="38"/>
    </row>
    <row r="75" spans="1:13" s="39" customFormat="1" ht="15">
      <c r="A75" s="3"/>
      <c r="B75" s="35">
        <v>41305</v>
      </c>
      <c r="C75" s="37" t="s">
        <v>219</v>
      </c>
      <c r="D75" s="15" t="s">
        <v>87</v>
      </c>
      <c r="E75" s="93" t="s">
        <v>28</v>
      </c>
      <c r="F75" s="36">
        <v>0</v>
      </c>
      <c r="G75" s="36">
        <v>0</v>
      </c>
      <c r="H75" s="19">
        <v>-850</v>
      </c>
      <c r="I75" s="36">
        <v>0</v>
      </c>
      <c r="J75" s="36">
        <v>0</v>
      </c>
      <c r="K75" s="82"/>
      <c r="L75" s="41"/>
      <c r="M75" s="38"/>
    </row>
    <row r="76" spans="1:13" s="39" customFormat="1" ht="75">
      <c r="A76" s="3"/>
      <c r="B76" s="35">
        <v>41305</v>
      </c>
      <c r="C76" s="37" t="s">
        <v>218</v>
      </c>
      <c r="D76" s="15" t="s">
        <v>82</v>
      </c>
      <c r="E76" s="93" t="s">
        <v>30</v>
      </c>
      <c r="F76" s="36">
        <v>0</v>
      </c>
      <c r="G76" s="36">
        <v>0</v>
      </c>
      <c r="H76" s="19">
        <v>-70</v>
      </c>
      <c r="I76" s="36">
        <v>0</v>
      </c>
      <c r="J76" s="36">
        <v>0</v>
      </c>
      <c r="K76" s="82"/>
      <c r="L76" s="41"/>
      <c r="M76" s="38"/>
    </row>
    <row r="77" spans="1:13" s="39" customFormat="1" ht="30">
      <c r="A77" s="3"/>
      <c r="B77" s="35">
        <v>41306</v>
      </c>
      <c r="C77" s="37" t="s">
        <v>242</v>
      </c>
      <c r="D77" s="15" t="s">
        <v>88</v>
      </c>
      <c r="E77" s="93" t="s">
        <v>42</v>
      </c>
      <c r="F77" s="36">
        <v>0</v>
      </c>
      <c r="G77" s="36">
        <v>-886</v>
      </c>
      <c r="H77" s="19">
        <v>0</v>
      </c>
      <c r="I77" s="36">
        <v>0</v>
      </c>
      <c r="J77" s="36">
        <v>0</v>
      </c>
      <c r="K77" s="82"/>
      <c r="L77" s="41"/>
      <c r="M77" s="38"/>
    </row>
    <row r="78" spans="1:13" s="39" customFormat="1" ht="45">
      <c r="A78" s="3"/>
      <c r="B78" s="35">
        <v>41306</v>
      </c>
      <c r="C78" s="37" t="s">
        <v>421</v>
      </c>
      <c r="D78" s="15" t="s">
        <v>66</v>
      </c>
      <c r="E78" s="93" t="s">
        <v>26</v>
      </c>
      <c r="F78" s="36">
        <v>0</v>
      </c>
      <c r="G78" s="36">
        <v>0</v>
      </c>
      <c r="H78" s="19">
        <v>-800</v>
      </c>
      <c r="I78" s="36">
        <v>0</v>
      </c>
      <c r="J78" s="36">
        <v>0</v>
      </c>
      <c r="K78" s="82"/>
      <c r="L78" s="41"/>
      <c r="M78" s="38"/>
    </row>
    <row r="79" spans="1:13" s="39" customFormat="1" ht="75">
      <c r="A79" s="3"/>
      <c r="B79" s="35">
        <v>41307</v>
      </c>
      <c r="C79" s="37" t="s">
        <v>447</v>
      </c>
      <c r="D79" s="15" t="s">
        <v>56</v>
      </c>
      <c r="E79" s="93" t="s">
        <v>99</v>
      </c>
      <c r="F79" s="36">
        <v>0</v>
      </c>
      <c r="G79" s="36">
        <v>0</v>
      </c>
      <c r="H79" s="19">
        <v>-1500</v>
      </c>
      <c r="I79" s="36">
        <v>0</v>
      </c>
      <c r="J79" s="36">
        <v>0</v>
      </c>
      <c r="K79" s="82"/>
      <c r="L79" s="41"/>
      <c r="M79" s="38"/>
    </row>
    <row r="80" spans="1:13" s="39" customFormat="1" ht="45">
      <c r="A80" s="3"/>
      <c r="B80" s="35">
        <v>41307</v>
      </c>
      <c r="C80" s="37" t="s">
        <v>1582</v>
      </c>
      <c r="D80" s="15" t="s">
        <v>75</v>
      </c>
      <c r="E80" s="93" t="s">
        <v>140</v>
      </c>
      <c r="F80" s="36">
        <v>0</v>
      </c>
      <c r="G80" s="36">
        <v>0</v>
      </c>
      <c r="H80" s="19">
        <v>-700</v>
      </c>
      <c r="I80" s="36">
        <v>0</v>
      </c>
      <c r="J80" s="36">
        <v>0</v>
      </c>
      <c r="K80" s="82" t="s">
        <v>185</v>
      </c>
      <c r="L80" s="41"/>
      <c r="M80" s="38"/>
    </row>
    <row r="81" spans="1:13" s="39" customFormat="1" ht="90">
      <c r="A81" s="3"/>
      <c r="B81" s="35">
        <v>41307</v>
      </c>
      <c r="C81" s="37" t="s">
        <v>405</v>
      </c>
      <c r="D81" s="15" t="s">
        <v>130</v>
      </c>
      <c r="E81" s="93" t="s">
        <v>23</v>
      </c>
      <c r="F81" s="36">
        <v>0</v>
      </c>
      <c r="G81" s="36">
        <v>0</v>
      </c>
      <c r="H81" s="19">
        <v>-100</v>
      </c>
      <c r="I81" s="36">
        <v>0</v>
      </c>
      <c r="J81" s="36">
        <v>0</v>
      </c>
      <c r="K81" s="82"/>
      <c r="L81" s="41"/>
      <c r="M81" s="38"/>
    </row>
    <row r="82" spans="1:13" s="39" customFormat="1" ht="60">
      <c r="A82" s="3"/>
      <c r="B82" s="35">
        <v>41307</v>
      </c>
      <c r="C82" s="37" t="s">
        <v>407</v>
      </c>
      <c r="D82" s="15" t="s">
        <v>87</v>
      </c>
      <c r="E82" s="93" t="s">
        <v>28</v>
      </c>
      <c r="F82" s="36">
        <v>0</v>
      </c>
      <c r="G82" s="36">
        <v>0</v>
      </c>
      <c r="H82" s="19">
        <v>-800</v>
      </c>
      <c r="I82" s="36">
        <v>0</v>
      </c>
      <c r="J82" s="36">
        <v>0</v>
      </c>
      <c r="K82" s="82" t="s">
        <v>422</v>
      </c>
      <c r="L82" s="41"/>
      <c r="M82" s="38"/>
    </row>
    <row r="83" spans="1:13" s="39" customFormat="1" ht="75">
      <c r="A83" s="3"/>
      <c r="B83" s="35">
        <v>41307</v>
      </c>
      <c r="C83" s="37" t="s">
        <v>445</v>
      </c>
      <c r="D83" s="15" t="s">
        <v>87</v>
      </c>
      <c r="E83" s="93" t="s">
        <v>28</v>
      </c>
      <c r="F83" s="36">
        <v>0</v>
      </c>
      <c r="G83" s="36">
        <v>0</v>
      </c>
      <c r="H83" s="19">
        <v>-700</v>
      </c>
      <c r="I83" s="36">
        <v>0</v>
      </c>
      <c r="J83" s="36">
        <v>0</v>
      </c>
      <c r="K83" s="82" t="s">
        <v>185</v>
      </c>
      <c r="L83" s="41"/>
      <c r="M83" s="38"/>
    </row>
    <row r="84" spans="1:13" s="39" customFormat="1" ht="75">
      <c r="A84" s="3"/>
      <c r="B84" s="35">
        <v>41307</v>
      </c>
      <c r="C84" s="37" t="s">
        <v>413</v>
      </c>
      <c r="D84" s="15" t="s">
        <v>87</v>
      </c>
      <c r="E84" s="93" t="s">
        <v>28</v>
      </c>
      <c r="F84" s="36">
        <v>0</v>
      </c>
      <c r="G84" s="36">
        <v>0</v>
      </c>
      <c r="H84" s="19">
        <v>-200.1</v>
      </c>
      <c r="I84" s="36">
        <v>0</v>
      </c>
      <c r="J84" s="36">
        <v>0</v>
      </c>
      <c r="K84" s="82" t="s">
        <v>426</v>
      </c>
      <c r="L84" s="41"/>
      <c r="M84" s="38"/>
    </row>
    <row r="85" spans="1:13" s="39" customFormat="1" ht="60">
      <c r="A85" s="3"/>
      <c r="B85" s="35">
        <v>41309</v>
      </c>
      <c r="C85" s="37" t="s">
        <v>226</v>
      </c>
      <c r="D85" s="15" t="s">
        <v>71</v>
      </c>
      <c r="E85" s="93" t="s">
        <v>121</v>
      </c>
      <c r="F85" s="36">
        <v>0</v>
      </c>
      <c r="G85" s="19">
        <v>-10310.9</v>
      </c>
      <c r="H85" s="19">
        <v>0</v>
      </c>
      <c r="I85" s="36">
        <v>0</v>
      </c>
      <c r="J85" s="36">
        <v>0</v>
      </c>
      <c r="K85" s="13"/>
      <c r="L85" s="41"/>
      <c r="M85" s="38"/>
    </row>
    <row r="86" spans="1:13" s="39" customFormat="1" ht="75.75" customHeight="1">
      <c r="A86" s="3"/>
      <c r="B86" s="35">
        <v>41309</v>
      </c>
      <c r="C86" s="37" t="s">
        <v>1573</v>
      </c>
      <c r="D86" s="15" t="s">
        <v>87</v>
      </c>
      <c r="E86" s="93" t="s">
        <v>28</v>
      </c>
      <c r="F86" s="36">
        <v>0</v>
      </c>
      <c r="G86" s="36">
        <v>0</v>
      </c>
      <c r="H86" s="19">
        <v>-490.14</v>
      </c>
      <c r="I86" s="36">
        <v>0</v>
      </c>
      <c r="J86" s="36">
        <v>0</v>
      </c>
      <c r="K86" s="82"/>
      <c r="L86" s="41"/>
      <c r="M86" s="38"/>
    </row>
    <row r="87" spans="1:13" s="39" customFormat="1" ht="60">
      <c r="A87" s="3"/>
      <c r="B87" s="35">
        <v>41310</v>
      </c>
      <c r="C87" s="37" t="s">
        <v>241</v>
      </c>
      <c r="D87" s="15" t="s">
        <v>138</v>
      </c>
      <c r="E87" s="93" t="s">
        <v>19</v>
      </c>
      <c r="F87" s="36">
        <v>0</v>
      </c>
      <c r="G87" s="36">
        <v>-23</v>
      </c>
      <c r="H87" s="19">
        <v>0</v>
      </c>
      <c r="I87" s="36">
        <v>0</v>
      </c>
      <c r="J87" s="36">
        <v>0</v>
      </c>
      <c r="K87" s="82"/>
      <c r="L87" s="41"/>
      <c r="M87" s="38"/>
    </row>
    <row r="88" spans="1:13" s="39" customFormat="1" ht="15">
      <c r="A88" s="3"/>
      <c r="B88" s="35">
        <v>41310</v>
      </c>
      <c r="C88" s="37" t="s">
        <v>227</v>
      </c>
      <c r="D88" s="15" t="s">
        <v>149</v>
      </c>
      <c r="E88" s="93" t="s">
        <v>233</v>
      </c>
      <c r="F88" s="36">
        <v>0</v>
      </c>
      <c r="G88" s="36">
        <v>-119200</v>
      </c>
      <c r="H88" s="19">
        <v>0</v>
      </c>
      <c r="I88" s="36">
        <v>0</v>
      </c>
      <c r="J88" s="36">
        <v>0</v>
      </c>
      <c r="K88" s="55"/>
      <c r="L88" s="41"/>
      <c r="M88" s="38"/>
    </row>
    <row r="89" spans="1:13" s="39" customFormat="1" ht="60">
      <c r="A89" s="3"/>
      <c r="B89" s="12">
        <v>41310</v>
      </c>
      <c r="C89" s="15" t="s">
        <v>880</v>
      </c>
      <c r="D89" s="15" t="s">
        <v>85</v>
      </c>
      <c r="E89" s="93" t="s">
        <v>46</v>
      </c>
      <c r="F89" s="19"/>
      <c r="G89" s="19"/>
      <c r="H89" s="133">
        <v>-12615</v>
      </c>
      <c r="I89" s="19"/>
      <c r="J89" s="19"/>
      <c r="K89" s="98"/>
      <c r="L89" s="41"/>
      <c r="M89" s="38"/>
    </row>
    <row r="90" spans="1:13" s="39" customFormat="1" ht="45">
      <c r="A90" s="3"/>
      <c r="B90" s="35">
        <v>41310</v>
      </c>
      <c r="C90" s="37" t="s">
        <v>443</v>
      </c>
      <c r="D90" s="15" t="s">
        <v>55</v>
      </c>
      <c r="E90" s="93" t="s">
        <v>96</v>
      </c>
      <c r="F90" s="36">
        <v>0</v>
      </c>
      <c r="G90" s="36">
        <v>0</v>
      </c>
      <c r="H90" s="19">
        <v>-683.64</v>
      </c>
      <c r="I90" s="36">
        <v>0</v>
      </c>
      <c r="J90" s="36">
        <v>0</v>
      </c>
      <c r="K90" s="82" t="s">
        <v>185</v>
      </c>
      <c r="L90" s="41"/>
      <c r="M90" s="38"/>
    </row>
    <row r="91" spans="1:13" s="39" customFormat="1" ht="75">
      <c r="A91" s="6"/>
      <c r="B91" s="35">
        <v>41310</v>
      </c>
      <c r="C91" s="37" t="s">
        <v>440</v>
      </c>
      <c r="D91" s="15" t="s">
        <v>55</v>
      </c>
      <c r="E91" s="93" t="s">
        <v>96</v>
      </c>
      <c r="F91" s="19">
        <v>0</v>
      </c>
      <c r="G91" s="36">
        <v>0</v>
      </c>
      <c r="H91" s="19">
        <v>-84.96</v>
      </c>
      <c r="I91" s="36">
        <v>0</v>
      </c>
      <c r="J91" s="36">
        <v>0</v>
      </c>
      <c r="K91" s="82" t="s">
        <v>185</v>
      </c>
      <c r="L91" s="34"/>
      <c r="M91" s="14"/>
    </row>
    <row r="92" spans="1:13" s="39" customFormat="1" ht="30">
      <c r="A92" s="3"/>
      <c r="B92" s="35">
        <v>41310</v>
      </c>
      <c r="C92" s="37" t="s">
        <v>436</v>
      </c>
      <c r="D92" s="15" t="s">
        <v>55</v>
      </c>
      <c r="E92" s="93" t="s">
        <v>96</v>
      </c>
      <c r="F92" s="36">
        <v>0</v>
      </c>
      <c r="G92" s="36">
        <v>0</v>
      </c>
      <c r="H92" s="19">
        <v>-82.52</v>
      </c>
      <c r="I92" s="36">
        <v>0</v>
      </c>
      <c r="J92" s="36">
        <v>0</v>
      </c>
      <c r="K92" s="82"/>
      <c r="L92" s="41"/>
      <c r="M92" s="38"/>
    </row>
    <row r="93" spans="1:13" s="39" customFormat="1" ht="30">
      <c r="A93" s="3"/>
      <c r="B93" s="35">
        <v>41310</v>
      </c>
      <c r="C93" s="37" t="s">
        <v>442</v>
      </c>
      <c r="D93" s="15" t="s">
        <v>71</v>
      </c>
      <c r="E93" s="93" t="s">
        <v>121</v>
      </c>
      <c r="F93" s="19">
        <v>0</v>
      </c>
      <c r="G93" s="36">
        <v>0</v>
      </c>
      <c r="H93" s="19">
        <v>-720</v>
      </c>
      <c r="I93" s="36">
        <v>0</v>
      </c>
      <c r="J93" s="36">
        <v>0</v>
      </c>
      <c r="K93" s="82" t="s">
        <v>185</v>
      </c>
      <c r="L93" s="41"/>
      <c r="M93" s="38"/>
    </row>
    <row r="94" spans="1:13" s="39" customFormat="1" ht="45">
      <c r="A94" s="3"/>
      <c r="B94" s="35">
        <v>41310</v>
      </c>
      <c r="C94" s="37" t="s">
        <v>416</v>
      </c>
      <c r="D94" s="15" t="s">
        <v>130</v>
      </c>
      <c r="E94" s="93" t="s">
        <v>23</v>
      </c>
      <c r="F94" s="36">
        <v>0</v>
      </c>
      <c r="G94" s="36">
        <v>0</v>
      </c>
      <c r="H94" s="19">
        <v>-500</v>
      </c>
      <c r="I94" s="36">
        <v>0</v>
      </c>
      <c r="J94" s="36">
        <v>0</v>
      </c>
      <c r="K94" s="82"/>
      <c r="L94" s="41"/>
      <c r="M94" s="38"/>
    </row>
    <row r="95" spans="1:13" s="39" customFormat="1" ht="15">
      <c r="A95" s="3"/>
      <c r="B95" s="35">
        <v>41311</v>
      </c>
      <c r="C95" s="37" t="s">
        <v>228</v>
      </c>
      <c r="D95" s="15" t="s">
        <v>66</v>
      </c>
      <c r="E95" s="93" t="s">
        <v>26</v>
      </c>
      <c r="F95" s="36">
        <v>0</v>
      </c>
      <c r="G95" s="19">
        <v>-6600</v>
      </c>
      <c r="H95" s="19">
        <v>0</v>
      </c>
      <c r="I95" s="36">
        <v>0</v>
      </c>
      <c r="J95" s="36">
        <v>0</v>
      </c>
      <c r="K95" s="82"/>
      <c r="L95" s="41"/>
      <c r="M95" s="38"/>
    </row>
    <row r="96" spans="1:13" s="39" customFormat="1" ht="75">
      <c r="A96" s="3"/>
      <c r="B96" s="84">
        <v>41312</v>
      </c>
      <c r="C96" s="85" t="s">
        <v>229</v>
      </c>
      <c r="D96" s="15" t="s">
        <v>149</v>
      </c>
      <c r="E96" s="93" t="s">
        <v>233</v>
      </c>
      <c r="F96" s="87">
        <v>0</v>
      </c>
      <c r="G96" s="87">
        <v>-23500</v>
      </c>
      <c r="H96" s="19">
        <v>0</v>
      </c>
      <c r="I96" s="87">
        <v>0</v>
      </c>
      <c r="J96" s="87">
        <v>0</v>
      </c>
      <c r="K96" s="88" t="s">
        <v>452</v>
      </c>
      <c r="L96" s="41"/>
      <c r="M96" s="38"/>
    </row>
    <row r="97" spans="1:13" s="39" customFormat="1" ht="45">
      <c r="A97" s="3"/>
      <c r="B97" s="35">
        <v>41312</v>
      </c>
      <c r="C97" s="37" t="s">
        <v>406</v>
      </c>
      <c r="D97" s="15" t="s">
        <v>55</v>
      </c>
      <c r="E97" s="93" t="s">
        <v>96</v>
      </c>
      <c r="F97" s="36">
        <v>0</v>
      </c>
      <c r="G97" s="36">
        <v>0</v>
      </c>
      <c r="H97" s="19">
        <v>-45.8</v>
      </c>
      <c r="I97" s="36">
        <v>0</v>
      </c>
      <c r="J97" s="36">
        <v>0</v>
      </c>
      <c r="K97" s="82"/>
      <c r="L97" s="41"/>
      <c r="M97" s="38"/>
    </row>
    <row r="98" spans="1:13" s="39" customFormat="1" ht="30">
      <c r="A98" s="3"/>
      <c r="B98" s="35">
        <v>41312</v>
      </c>
      <c r="C98" s="37" t="s">
        <v>1911</v>
      </c>
      <c r="D98" s="15" t="s">
        <v>75</v>
      </c>
      <c r="E98" s="93" t="s">
        <v>140</v>
      </c>
      <c r="F98" s="36">
        <v>0</v>
      </c>
      <c r="G98" s="36">
        <v>0</v>
      </c>
      <c r="H98" s="19">
        <v>-4134</v>
      </c>
      <c r="I98" s="36">
        <v>0</v>
      </c>
      <c r="J98" s="36">
        <v>0</v>
      </c>
      <c r="K98" s="82"/>
      <c r="L98" s="41"/>
      <c r="M98" s="38"/>
    </row>
    <row r="99" spans="1:13" s="39" customFormat="1" ht="60">
      <c r="A99" s="3"/>
      <c r="B99" s="35">
        <v>41312</v>
      </c>
      <c r="C99" s="37" t="s">
        <v>1912</v>
      </c>
      <c r="D99" s="15" t="s">
        <v>75</v>
      </c>
      <c r="E99" s="93" t="s">
        <v>140</v>
      </c>
      <c r="F99" s="36">
        <v>0</v>
      </c>
      <c r="G99" s="36">
        <v>0</v>
      </c>
      <c r="H99" s="19">
        <v>-1845.5</v>
      </c>
      <c r="I99" s="36">
        <v>0</v>
      </c>
      <c r="J99" s="36">
        <v>0</v>
      </c>
      <c r="K99" s="82"/>
      <c r="L99" s="41"/>
      <c r="M99" s="38"/>
    </row>
    <row r="100" spans="1:13" s="39" customFormat="1" ht="60">
      <c r="A100" s="3"/>
      <c r="B100" s="35">
        <v>41312</v>
      </c>
      <c r="C100" s="37" t="s">
        <v>414</v>
      </c>
      <c r="D100" s="15" t="s">
        <v>87</v>
      </c>
      <c r="E100" s="93" t="s">
        <v>28</v>
      </c>
      <c r="F100" s="36">
        <v>0</v>
      </c>
      <c r="G100" s="36">
        <v>0</v>
      </c>
      <c r="H100" s="19">
        <v>-590</v>
      </c>
      <c r="I100" s="36">
        <v>0</v>
      </c>
      <c r="J100" s="36">
        <v>0</v>
      </c>
      <c r="K100" s="82"/>
      <c r="L100" s="41"/>
      <c r="M100" s="38"/>
    </row>
    <row r="101" spans="1:13" s="39" customFormat="1" ht="45">
      <c r="A101" s="3"/>
      <c r="B101" s="35">
        <v>41313</v>
      </c>
      <c r="C101" s="37" t="s">
        <v>241</v>
      </c>
      <c r="D101" s="15" t="s">
        <v>138</v>
      </c>
      <c r="E101" s="93" t="s">
        <v>19</v>
      </c>
      <c r="F101" s="36">
        <v>0</v>
      </c>
      <c r="G101" s="36">
        <v>-46</v>
      </c>
      <c r="H101" s="19">
        <v>0</v>
      </c>
      <c r="I101" s="36">
        <v>0</v>
      </c>
      <c r="J101" s="36">
        <v>0</v>
      </c>
      <c r="K101" s="82"/>
      <c r="L101" s="41"/>
      <c r="M101" s="38"/>
    </row>
    <row r="102" spans="1:13" s="39" customFormat="1" ht="15">
      <c r="A102" s="3"/>
      <c r="B102" s="35">
        <v>41313</v>
      </c>
      <c r="C102" s="37" t="s">
        <v>438</v>
      </c>
      <c r="D102" s="15" t="s">
        <v>55</v>
      </c>
      <c r="E102" s="93" t="s">
        <v>96</v>
      </c>
      <c r="F102" s="19">
        <v>0</v>
      </c>
      <c r="G102" s="36">
        <v>0</v>
      </c>
      <c r="H102" s="19">
        <v>-254.2</v>
      </c>
      <c r="I102" s="36">
        <v>0</v>
      </c>
      <c r="J102" s="36">
        <v>0</v>
      </c>
      <c r="K102" s="82" t="s">
        <v>185</v>
      </c>
      <c r="L102" s="41"/>
      <c r="M102" s="38"/>
    </row>
    <row r="103" spans="1:13" s="39" customFormat="1" ht="45">
      <c r="A103" s="3"/>
      <c r="B103" s="35">
        <v>41313</v>
      </c>
      <c r="C103" s="37" t="s">
        <v>2212</v>
      </c>
      <c r="D103" s="15" t="s">
        <v>75</v>
      </c>
      <c r="E103" s="93" t="s">
        <v>140</v>
      </c>
      <c r="F103" s="19">
        <v>-1399.78</v>
      </c>
      <c r="G103" s="36">
        <v>0</v>
      </c>
      <c r="H103" s="19">
        <v>0</v>
      </c>
      <c r="I103" s="36">
        <v>0</v>
      </c>
      <c r="J103" s="36">
        <v>0</v>
      </c>
      <c r="K103" s="82"/>
      <c r="L103" s="41"/>
      <c r="M103" s="38"/>
    </row>
    <row r="104" spans="1:13" s="39" customFormat="1" ht="90">
      <c r="A104" s="3"/>
      <c r="B104" s="35">
        <v>41313</v>
      </c>
      <c r="C104" s="37" t="s">
        <v>408</v>
      </c>
      <c r="D104" s="15" t="s">
        <v>146</v>
      </c>
      <c r="E104" s="93" t="s">
        <v>16</v>
      </c>
      <c r="F104" s="36">
        <v>0</v>
      </c>
      <c r="G104" s="36">
        <v>0</v>
      </c>
      <c r="H104" s="19">
        <v>-360</v>
      </c>
      <c r="I104" s="36">
        <v>0</v>
      </c>
      <c r="J104" s="36">
        <v>0</v>
      </c>
      <c r="K104" s="82"/>
      <c r="L104" s="41"/>
      <c r="M104" s="38"/>
    </row>
    <row r="105" spans="1:13" s="39" customFormat="1" ht="15">
      <c r="A105" s="3"/>
      <c r="B105" s="35">
        <v>41313</v>
      </c>
      <c r="C105" s="37" t="s">
        <v>431</v>
      </c>
      <c r="D105" s="15" t="s">
        <v>130</v>
      </c>
      <c r="E105" s="93" t="s">
        <v>23</v>
      </c>
      <c r="F105" s="19">
        <v>-800</v>
      </c>
      <c r="G105" s="36">
        <v>0</v>
      </c>
      <c r="H105" s="19">
        <v>0</v>
      </c>
      <c r="I105" s="36">
        <v>0</v>
      </c>
      <c r="J105" s="36">
        <v>0</v>
      </c>
      <c r="K105" s="82"/>
      <c r="L105" s="41"/>
      <c r="M105" s="38"/>
    </row>
    <row r="106" spans="1:13" s="39" customFormat="1" ht="60">
      <c r="A106" s="3"/>
      <c r="B106" s="35">
        <v>41313</v>
      </c>
      <c r="C106" s="37" t="s">
        <v>432</v>
      </c>
      <c r="D106" s="15" t="s">
        <v>130</v>
      </c>
      <c r="E106" s="93" t="s">
        <v>23</v>
      </c>
      <c r="F106" s="19">
        <v>-500</v>
      </c>
      <c r="G106" s="36">
        <v>0</v>
      </c>
      <c r="H106" s="19">
        <v>0</v>
      </c>
      <c r="I106" s="36">
        <v>0</v>
      </c>
      <c r="J106" s="36">
        <v>0</v>
      </c>
      <c r="K106" s="82"/>
      <c r="L106" s="41"/>
      <c r="M106" s="38"/>
    </row>
    <row r="107" spans="1:13" s="39" customFormat="1" ht="60">
      <c r="A107" s="3"/>
      <c r="B107" s="35">
        <v>41314</v>
      </c>
      <c r="C107" s="37" t="s">
        <v>411</v>
      </c>
      <c r="D107" s="15" t="s">
        <v>130</v>
      </c>
      <c r="E107" s="93" t="s">
        <v>23</v>
      </c>
      <c r="F107" s="36">
        <v>0</v>
      </c>
      <c r="G107" s="36">
        <v>0</v>
      </c>
      <c r="H107" s="19">
        <v>-400</v>
      </c>
      <c r="I107" s="36">
        <v>0</v>
      </c>
      <c r="J107" s="36">
        <v>0</v>
      </c>
      <c r="K107" s="82"/>
      <c r="L107" s="41"/>
      <c r="M107" s="38"/>
    </row>
    <row r="108" spans="1:13" s="39" customFormat="1" ht="45">
      <c r="A108" s="3"/>
      <c r="B108" s="35">
        <v>41314</v>
      </c>
      <c r="C108" s="37" t="s">
        <v>405</v>
      </c>
      <c r="D108" s="15" t="s">
        <v>130</v>
      </c>
      <c r="E108" s="93" t="s">
        <v>23</v>
      </c>
      <c r="F108" s="36">
        <v>0</v>
      </c>
      <c r="G108" s="36">
        <v>0</v>
      </c>
      <c r="H108" s="19">
        <v>-100</v>
      </c>
      <c r="I108" s="36">
        <v>0</v>
      </c>
      <c r="J108" s="36">
        <v>0</v>
      </c>
      <c r="K108" s="82"/>
      <c r="L108" s="41"/>
      <c r="M108" s="38"/>
    </row>
    <row r="109" spans="1:13" s="39" customFormat="1" ht="60">
      <c r="A109" s="3"/>
      <c r="B109" s="35">
        <v>41314</v>
      </c>
      <c r="C109" s="37" t="s">
        <v>410</v>
      </c>
      <c r="D109" s="15" t="s">
        <v>54</v>
      </c>
      <c r="E109" s="93" t="s">
        <v>119</v>
      </c>
      <c r="F109" s="36">
        <v>0</v>
      </c>
      <c r="G109" s="36">
        <v>0</v>
      </c>
      <c r="H109" s="19">
        <v>-100</v>
      </c>
      <c r="I109" s="36">
        <v>0</v>
      </c>
      <c r="J109" s="36">
        <v>0</v>
      </c>
      <c r="K109" s="82"/>
      <c r="L109" s="41"/>
      <c r="M109" s="38"/>
    </row>
    <row r="110" spans="1:13" s="39" customFormat="1" ht="60">
      <c r="A110" s="3"/>
      <c r="B110" s="35">
        <v>41314</v>
      </c>
      <c r="C110" s="37" t="s">
        <v>409</v>
      </c>
      <c r="D110" s="15" t="s">
        <v>87</v>
      </c>
      <c r="E110" s="93" t="s">
        <v>28</v>
      </c>
      <c r="F110" s="36">
        <v>0</v>
      </c>
      <c r="G110" s="36">
        <v>0</v>
      </c>
      <c r="H110" s="19">
        <v>-200.1</v>
      </c>
      <c r="I110" s="36">
        <v>0</v>
      </c>
      <c r="J110" s="36">
        <v>0</v>
      </c>
      <c r="K110" s="82" t="s">
        <v>423</v>
      </c>
      <c r="L110" s="41"/>
      <c r="M110" s="38"/>
    </row>
    <row r="111" spans="1:13" s="39" customFormat="1" ht="75">
      <c r="A111" s="3"/>
      <c r="B111" s="35">
        <v>41315</v>
      </c>
      <c r="C111" s="37" t="s">
        <v>437</v>
      </c>
      <c r="D111" s="15" t="s">
        <v>55</v>
      </c>
      <c r="E111" s="93" t="s">
        <v>96</v>
      </c>
      <c r="F111" s="19">
        <v>0</v>
      </c>
      <c r="G111" s="36">
        <v>0</v>
      </c>
      <c r="H111" s="19">
        <v>-27.2</v>
      </c>
      <c r="I111" s="36">
        <v>0</v>
      </c>
      <c r="J111" s="36">
        <v>0</v>
      </c>
      <c r="K111" s="82" t="s">
        <v>185</v>
      </c>
      <c r="L111" s="41"/>
      <c r="M111" s="38"/>
    </row>
    <row r="112" spans="1:13" s="39" customFormat="1" ht="30">
      <c r="A112" s="3"/>
      <c r="B112" s="35">
        <v>41316</v>
      </c>
      <c r="C112" s="37" t="s">
        <v>241</v>
      </c>
      <c r="D112" s="15" t="s">
        <v>138</v>
      </c>
      <c r="E112" s="93" t="s">
        <v>19</v>
      </c>
      <c r="F112" s="36">
        <v>0</v>
      </c>
      <c r="G112" s="36">
        <v>-46</v>
      </c>
      <c r="H112" s="19">
        <v>0</v>
      </c>
      <c r="I112" s="36">
        <v>0</v>
      </c>
      <c r="J112" s="36">
        <v>0</v>
      </c>
      <c r="K112" s="82"/>
      <c r="L112" s="41"/>
      <c r="M112" s="38"/>
    </row>
    <row r="113" spans="1:13" s="39" customFormat="1" ht="15">
      <c r="A113" s="6"/>
      <c r="B113" s="35">
        <v>41316</v>
      </c>
      <c r="C113" s="37" t="s">
        <v>439</v>
      </c>
      <c r="D113" s="15" t="s">
        <v>55</v>
      </c>
      <c r="E113" s="93" t="s">
        <v>96</v>
      </c>
      <c r="F113" s="19">
        <v>0</v>
      </c>
      <c r="G113" s="36">
        <v>0</v>
      </c>
      <c r="H113" s="19">
        <v>-149.81</v>
      </c>
      <c r="I113" s="36">
        <v>0</v>
      </c>
      <c r="J113" s="36">
        <v>0</v>
      </c>
      <c r="K113" s="82" t="s">
        <v>185</v>
      </c>
      <c r="L113" s="34"/>
      <c r="M113" s="14"/>
    </row>
    <row r="114" spans="1:13" s="39" customFormat="1" ht="30">
      <c r="A114" s="3"/>
      <c r="B114" s="12">
        <v>41316</v>
      </c>
      <c r="C114" s="15" t="s">
        <v>1578</v>
      </c>
      <c r="D114" s="15" t="s">
        <v>75</v>
      </c>
      <c r="E114" s="93" t="s">
        <v>140</v>
      </c>
      <c r="F114" s="19"/>
      <c r="G114" s="19"/>
      <c r="H114" s="19">
        <v>-800</v>
      </c>
      <c r="I114" s="19"/>
      <c r="J114" s="19"/>
      <c r="K114" s="98"/>
      <c r="L114" s="41"/>
      <c r="M114" s="38"/>
    </row>
    <row r="115" spans="1:13" s="39" customFormat="1" ht="90">
      <c r="A115" s="3"/>
      <c r="B115" s="35">
        <v>41316</v>
      </c>
      <c r="C115" s="37" t="s">
        <v>412</v>
      </c>
      <c r="D115" s="15" t="s">
        <v>130</v>
      </c>
      <c r="E115" s="93" t="s">
        <v>23</v>
      </c>
      <c r="F115" s="36">
        <v>0</v>
      </c>
      <c r="G115" s="36">
        <v>0</v>
      </c>
      <c r="H115" s="19">
        <v>-500</v>
      </c>
      <c r="I115" s="36">
        <v>0</v>
      </c>
      <c r="J115" s="36">
        <v>0</v>
      </c>
      <c r="K115" s="82"/>
      <c r="L115" s="41"/>
      <c r="M115" s="38"/>
    </row>
    <row r="116" spans="1:13" s="39" customFormat="1" ht="60">
      <c r="A116" s="3"/>
      <c r="B116" s="35">
        <v>41318</v>
      </c>
      <c r="C116" s="37" t="s">
        <v>253</v>
      </c>
      <c r="D116" s="15" t="s">
        <v>88</v>
      </c>
      <c r="E116" s="93" t="s">
        <v>42</v>
      </c>
      <c r="F116" s="36">
        <v>0</v>
      </c>
      <c r="G116" s="36">
        <v>-2030</v>
      </c>
      <c r="H116" s="19">
        <v>0</v>
      </c>
      <c r="I116" s="36">
        <v>0</v>
      </c>
      <c r="J116" s="36">
        <v>0</v>
      </c>
      <c r="K116" s="82"/>
      <c r="L116" s="41"/>
      <c r="M116" s="38"/>
    </row>
    <row r="117" spans="1:13" s="39" customFormat="1" ht="45">
      <c r="A117" s="3"/>
      <c r="B117" s="35">
        <v>41318</v>
      </c>
      <c r="C117" s="37" t="s">
        <v>252</v>
      </c>
      <c r="D117" s="15" t="s">
        <v>88</v>
      </c>
      <c r="E117" s="93" t="s">
        <v>42</v>
      </c>
      <c r="F117" s="36">
        <v>0</v>
      </c>
      <c r="G117" s="36">
        <v>-1885</v>
      </c>
      <c r="H117" s="19">
        <v>0</v>
      </c>
      <c r="I117" s="36">
        <v>0</v>
      </c>
      <c r="J117" s="36">
        <v>0</v>
      </c>
      <c r="K117" s="82"/>
      <c r="L117" s="41"/>
      <c r="M117" s="38"/>
    </row>
    <row r="118" spans="1:13" s="39" customFormat="1" ht="30">
      <c r="A118" s="3"/>
      <c r="B118" s="35">
        <v>41318</v>
      </c>
      <c r="C118" s="37" t="s">
        <v>251</v>
      </c>
      <c r="D118" s="15" t="s">
        <v>88</v>
      </c>
      <c r="E118" s="93" t="s">
        <v>42</v>
      </c>
      <c r="F118" s="36">
        <v>0</v>
      </c>
      <c r="G118" s="36">
        <v>-870</v>
      </c>
      <c r="H118" s="19">
        <v>0</v>
      </c>
      <c r="I118" s="36">
        <v>0</v>
      </c>
      <c r="J118" s="36">
        <v>0</v>
      </c>
      <c r="K118" s="82"/>
      <c r="L118" s="41"/>
      <c r="M118" s="38"/>
    </row>
    <row r="119" spans="1:13" s="39" customFormat="1" ht="30">
      <c r="A119" s="3"/>
      <c r="B119" s="35">
        <v>41318</v>
      </c>
      <c r="C119" s="37" t="s">
        <v>250</v>
      </c>
      <c r="D119" s="15" t="s">
        <v>88</v>
      </c>
      <c r="E119" s="93" t="s">
        <v>42</v>
      </c>
      <c r="F119" s="36">
        <v>0</v>
      </c>
      <c r="G119" s="36">
        <v>-29</v>
      </c>
      <c r="H119" s="19">
        <v>0</v>
      </c>
      <c r="I119" s="36">
        <v>0</v>
      </c>
      <c r="J119" s="36">
        <v>0</v>
      </c>
      <c r="K119" s="82"/>
      <c r="L119" s="41"/>
      <c r="M119" s="38"/>
    </row>
    <row r="120" spans="1:13" s="39" customFormat="1" ht="30">
      <c r="A120" s="3"/>
      <c r="B120" s="35">
        <v>41319</v>
      </c>
      <c r="C120" s="37" t="s">
        <v>285</v>
      </c>
      <c r="D120" s="15" t="s">
        <v>138</v>
      </c>
      <c r="E120" s="93" t="s">
        <v>19</v>
      </c>
      <c r="F120" s="36">
        <v>-30</v>
      </c>
      <c r="G120" s="36">
        <v>0</v>
      </c>
      <c r="H120" s="19">
        <v>0</v>
      </c>
      <c r="I120" s="36">
        <v>0</v>
      </c>
      <c r="J120" s="36">
        <v>0</v>
      </c>
      <c r="K120" s="82"/>
      <c r="L120" s="41"/>
      <c r="M120" s="38"/>
    </row>
    <row r="121" spans="1:13" s="39" customFormat="1" ht="15">
      <c r="A121" s="3"/>
      <c r="B121" s="84">
        <v>41319</v>
      </c>
      <c r="C121" s="85" t="s">
        <v>581</v>
      </c>
      <c r="D121" s="15" t="s">
        <v>66</v>
      </c>
      <c r="E121" s="93" t="s">
        <v>26</v>
      </c>
      <c r="F121" s="87">
        <v>-11345</v>
      </c>
      <c r="G121" s="87">
        <v>0</v>
      </c>
      <c r="H121" s="19">
        <v>0</v>
      </c>
      <c r="I121" s="87">
        <v>0</v>
      </c>
      <c r="J121" s="87">
        <v>0</v>
      </c>
      <c r="K121" s="88" t="s">
        <v>1913</v>
      </c>
      <c r="L121" s="41"/>
      <c r="M121" s="38"/>
    </row>
    <row r="122" spans="1:13" s="39" customFormat="1" ht="105">
      <c r="A122" s="3"/>
      <c r="B122" s="35">
        <v>41319</v>
      </c>
      <c r="C122" s="37" t="s">
        <v>418</v>
      </c>
      <c r="D122" s="15" t="s">
        <v>147</v>
      </c>
      <c r="E122" s="93" t="s">
        <v>24</v>
      </c>
      <c r="F122" s="36">
        <v>0</v>
      </c>
      <c r="G122" s="36">
        <v>0</v>
      </c>
      <c r="H122" s="19">
        <v>-147</v>
      </c>
      <c r="I122" s="36">
        <v>0</v>
      </c>
      <c r="J122" s="36">
        <v>0</v>
      </c>
      <c r="K122" s="82"/>
      <c r="L122" s="41"/>
      <c r="M122" s="38"/>
    </row>
    <row r="123" spans="1:13" s="39" customFormat="1" ht="60">
      <c r="A123" s="3"/>
      <c r="B123" s="35">
        <v>41319</v>
      </c>
      <c r="C123" s="37" t="s">
        <v>420</v>
      </c>
      <c r="D123" s="15" t="s">
        <v>147</v>
      </c>
      <c r="E123" s="93" t="s">
        <v>24</v>
      </c>
      <c r="F123" s="36">
        <v>0</v>
      </c>
      <c r="G123" s="36">
        <v>0</v>
      </c>
      <c r="H123" s="19">
        <v>-45</v>
      </c>
      <c r="I123" s="36">
        <v>0</v>
      </c>
      <c r="J123" s="36">
        <v>0</v>
      </c>
      <c r="K123" s="82"/>
      <c r="L123" s="41"/>
      <c r="M123" s="38"/>
    </row>
    <row r="124" spans="1:13" s="39" customFormat="1" ht="60">
      <c r="A124" s="3"/>
      <c r="B124" s="35">
        <v>41319</v>
      </c>
      <c r="C124" s="37" t="s">
        <v>441</v>
      </c>
      <c r="D124" s="15" t="s">
        <v>55</v>
      </c>
      <c r="E124" s="93" t="s">
        <v>96</v>
      </c>
      <c r="F124" s="19">
        <v>0</v>
      </c>
      <c r="G124" s="36">
        <v>0</v>
      </c>
      <c r="H124" s="19">
        <v>-302.8</v>
      </c>
      <c r="I124" s="36">
        <v>0</v>
      </c>
      <c r="J124" s="36">
        <v>0</v>
      </c>
      <c r="K124" s="82" t="s">
        <v>185</v>
      </c>
      <c r="L124" s="41"/>
      <c r="M124" s="38"/>
    </row>
    <row r="125" spans="1:13" s="39" customFormat="1" ht="45">
      <c r="A125" s="3"/>
      <c r="B125" s="35">
        <v>41319</v>
      </c>
      <c r="C125" s="37" t="s">
        <v>1574</v>
      </c>
      <c r="D125" s="15" t="s">
        <v>75</v>
      </c>
      <c r="E125" s="93" t="s">
        <v>140</v>
      </c>
      <c r="F125" s="36">
        <v>0</v>
      </c>
      <c r="G125" s="36">
        <v>0</v>
      </c>
      <c r="H125" s="19">
        <v>-499.59</v>
      </c>
      <c r="I125" s="36">
        <v>0</v>
      </c>
      <c r="J125" s="36">
        <v>0</v>
      </c>
      <c r="K125" s="82" t="s">
        <v>185</v>
      </c>
      <c r="L125" s="41"/>
      <c r="M125" s="38"/>
    </row>
    <row r="126" spans="1:13" s="39" customFormat="1" ht="60">
      <c r="A126" s="3"/>
      <c r="B126" s="35">
        <v>41319</v>
      </c>
      <c r="C126" s="37" t="s">
        <v>417</v>
      </c>
      <c r="D126" s="15" t="s">
        <v>130</v>
      </c>
      <c r="E126" s="93" t="s">
        <v>23</v>
      </c>
      <c r="F126" s="36">
        <v>0</v>
      </c>
      <c r="G126" s="36">
        <v>0</v>
      </c>
      <c r="H126" s="19">
        <v>-100</v>
      </c>
      <c r="I126" s="36">
        <v>0</v>
      </c>
      <c r="J126" s="36">
        <v>0</v>
      </c>
      <c r="K126" s="82"/>
      <c r="L126" s="41"/>
      <c r="M126" s="38"/>
    </row>
    <row r="127" spans="1:13" s="39" customFormat="1" ht="60">
      <c r="A127" s="3"/>
      <c r="B127" s="35">
        <v>41319</v>
      </c>
      <c r="C127" s="37" t="s">
        <v>433</v>
      </c>
      <c r="D127" s="15" t="s">
        <v>130</v>
      </c>
      <c r="E127" s="93" t="s">
        <v>23</v>
      </c>
      <c r="F127" s="19">
        <v>-500</v>
      </c>
      <c r="G127" s="36">
        <v>0</v>
      </c>
      <c r="H127" s="19">
        <v>0</v>
      </c>
      <c r="I127" s="36">
        <v>0</v>
      </c>
      <c r="J127" s="36">
        <v>0</v>
      </c>
      <c r="K127" s="82"/>
      <c r="L127" s="41"/>
      <c r="M127" s="38"/>
    </row>
    <row r="128" spans="1:13" s="39" customFormat="1" ht="60">
      <c r="A128" s="6"/>
      <c r="B128" s="12">
        <v>41320</v>
      </c>
      <c r="C128" s="15" t="s">
        <v>1139</v>
      </c>
      <c r="D128" s="15" t="s">
        <v>55</v>
      </c>
      <c r="E128" s="93" t="s">
        <v>96</v>
      </c>
      <c r="F128" s="19"/>
      <c r="G128" s="19"/>
      <c r="H128" s="19">
        <v>-119.1</v>
      </c>
      <c r="I128" s="19"/>
      <c r="J128" s="19"/>
      <c r="K128" s="98"/>
      <c r="L128" s="34"/>
      <c r="M128" s="14"/>
    </row>
    <row r="129" spans="1:13" s="39" customFormat="1" ht="30">
      <c r="A129" s="3"/>
      <c r="B129" s="35">
        <v>41320</v>
      </c>
      <c r="C129" s="37" t="s">
        <v>1088</v>
      </c>
      <c r="D129" s="15" t="s">
        <v>77</v>
      </c>
      <c r="E129" s="93" t="s">
        <v>127</v>
      </c>
      <c r="F129" s="19"/>
      <c r="G129" s="19"/>
      <c r="H129" s="19">
        <v>-780</v>
      </c>
      <c r="I129" s="19"/>
      <c r="J129" s="19"/>
      <c r="K129" s="83"/>
      <c r="L129" s="34"/>
      <c r="M129" s="14"/>
    </row>
    <row r="130" spans="1:13" s="39" customFormat="1" ht="60">
      <c r="A130" s="3"/>
      <c r="B130" s="35">
        <v>41321</v>
      </c>
      <c r="C130" s="37" t="s">
        <v>1089</v>
      </c>
      <c r="D130" s="15" t="s">
        <v>77</v>
      </c>
      <c r="E130" s="93" t="s">
        <v>127</v>
      </c>
      <c r="F130" s="19"/>
      <c r="G130" s="19"/>
      <c r="H130" s="19">
        <v>-1050</v>
      </c>
      <c r="I130" s="19"/>
      <c r="J130" s="19"/>
      <c r="K130" s="83"/>
      <c r="L130" s="34"/>
      <c r="M130" s="14"/>
    </row>
    <row r="131" spans="1:13" s="39" customFormat="1" ht="60">
      <c r="A131" s="3"/>
      <c r="B131" s="35">
        <v>41322</v>
      </c>
      <c r="C131" s="37" t="s">
        <v>450</v>
      </c>
      <c r="D131" s="15" t="s">
        <v>58</v>
      </c>
      <c r="E131" s="93" t="s">
        <v>109</v>
      </c>
      <c r="F131" s="19">
        <v>0</v>
      </c>
      <c r="G131" s="36">
        <v>0</v>
      </c>
      <c r="H131" s="19">
        <v>-268.8</v>
      </c>
      <c r="I131" s="36">
        <v>0</v>
      </c>
      <c r="J131" s="36">
        <v>0</v>
      </c>
      <c r="K131" s="82" t="s">
        <v>185</v>
      </c>
      <c r="L131" s="41"/>
      <c r="M131" s="38"/>
    </row>
    <row r="132" spans="1:13" s="39" customFormat="1" ht="30">
      <c r="A132" s="3"/>
      <c r="B132" s="35">
        <v>41322</v>
      </c>
      <c r="C132" s="37" t="s">
        <v>1600</v>
      </c>
      <c r="D132" s="15" t="s">
        <v>75</v>
      </c>
      <c r="E132" s="93" t="s">
        <v>140</v>
      </c>
      <c r="F132" s="36">
        <v>0</v>
      </c>
      <c r="G132" s="36">
        <v>0</v>
      </c>
      <c r="H132" s="19">
        <v>-205</v>
      </c>
      <c r="I132" s="36">
        <v>0</v>
      </c>
      <c r="J132" s="36">
        <v>0</v>
      </c>
      <c r="K132" s="82"/>
      <c r="L132" s="41"/>
      <c r="M132" s="38"/>
    </row>
    <row r="133" spans="1:13" s="39" customFormat="1" ht="60">
      <c r="A133" s="3"/>
      <c r="B133" s="35">
        <v>41323</v>
      </c>
      <c r="C133" s="37" t="s">
        <v>435</v>
      </c>
      <c r="D133" s="15" t="s">
        <v>55</v>
      </c>
      <c r="E133" s="93" t="s">
        <v>96</v>
      </c>
      <c r="F133" s="19">
        <v>0</v>
      </c>
      <c r="G133" s="19">
        <v>0</v>
      </c>
      <c r="H133" s="19">
        <v>-222.08</v>
      </c>
      <c r="I133" s="36">
        <v>0</v>
      </c>
      <c r="J133" s="36">
        <v>0</v>
      </c>
      <c r="K133" s="82" t="s">
        <v>185</v>
      </c>
      <c r="L133" s="41"/>
      <c r="M133" s="38"/>
    </row>
    <row r="134" spans="1:13" s="39" customFormat="1" ht="30">
      <c r="A134" s="3"/>
      <c r="B134" s="35">
        <v>41323</v>
      </c>
      <c r="C134" s="37" t="s">
        <v>419</v>
      </c>
      <c r="D134" s="15" t="s">
        <v>130</v>
      </c>
      <c r="E134" s="93" t="s">
        <v>23</v>
      </c>
      <c r="F134" s="36">
        <v>0</v>
      </c>
      <c r="G134" s="36">
        <v>0</v>
      </c>
      <c r="H134" s="19">
        <v>-200</v>
      </c>
      <c r="I134" s="36">
        <v>0</v>
      </c>
      <c r="J134" s="36">
        <v>0</v>
      </c>
      <c r="K134" s="55"/>
      <c r="L134" s="41"/>
      <c r="M134" s="38"/>
    </row>
    <row r="135" spans="1:13" s="39" customFormat="1" ht="60">
      <c r="A135" s="3"/>
      <c r="B135" s="35">
        <v>41323</v>
      </c>
      <c r="C135" s="37" t="s">
        <v>417</v>
      </c>
      <c r="D135" s="15" t="s">
        <v>130</v>
      </c>
      <c r="E135" s="93" t="s">
        <v>23</v>
      </c>
      <c r="F135" s="36">
        <v>0</v>
      </c>
      <c r="G135" s="36">
        <v>0</v>
      </c>
      <c r="H135" s="19">
        <v>-100</v>
      </c>
      <c r="I135" s="36">
        <v>0</v>
      </c>
      <c r="J135" s="36">
        <v>0</v>
      </c>
      <c r="K135" s="55"/>
      <c r="L135" s="41"/>
      <c r="M135" s="38"/>
    </row>
    <row r="136" spans="1:13" s="39" customFormat="1" ht="60">
      <c r="A136" s="6"/>
      <c r="B136" s="35">
        <v>41324</v>
      </c>
      <c r="C136" s="37" t="s">
        <v>230</v>
      </c>
      <c r="D136" s="15" t="s">
        <v>149</v>
      </c>
      <c r="E136" s="93" t="s">
        <v>233</v>
      </c>
      <c r="F136" s="36">
        <v>0</v>
      </c>
      <c r="G136" s="36">
        <v>-1338</v>
      </c>
      <c r="H136" s="19">
        <v>0</v>
      </c>
      <c r="I136" s="36">
        <v>0</v>
      </c>
      <c r="J136" s="36">
        <v>0</v>
      </c>
      <c r="K136" s="13"/>
      <c r="L136" s="34"/>
      <c r="M136" s="14"/>
    </row>
    <row r="137" spans="1:13" s="39" customFormat="1" ht="60">
      <c r="A137" s="3"/>
      <c r="B137" s="12">
        <v>41324</v>
      </c>
      <c r="C137" s="15" t="s">
        <v>1140</v>
      </c>
      <c r="D137" s="15" t="s">
        <v>55</v>
      </c>
      <c r="E137" s="93" t="s">
        <v>96</v>
      </c>
      <c r="F137" s="19"/>
      <c r="G137" s="19"/>
      <c r="H137" s="19">
        <v>-521.5</v>
      </c>
      <c r="I137" s="19"/>
      <c r="J137" s="19"/>
      <c r="K137" s="98"/>
      <c r="L137" s="41"/>
      <c r="M137" s="38"/>
    </row>
    <row r="138" spans="1:13" s="39" customFormat="1" ht="30">
      <c r="A138" s="3"/>
      <c r="B138" s="35">
        <v>41325</v>
      </c>
      <c r="C138" s="37" t="s">
        <v>1090</v>
      </c>
      <c r="D138" s="15" t="s">
        <v>77</v>
      </c>
      <c r="E138" s="93" t="s">
        <v>127</v>
      </c>
      <c r="F138" s="19"/>
      <c r="G138" s="19"/>
      <c r="H138" s="19">
        <v>-600</v>
      </c>
      <c r="I138" s="19"/>
      <c r="J138" s="19"/>
      <c r="K138" s="83"/>
      <c r="L138" s="34"/>
      <c r="M138" s="14"/>
    </row>
    <row r="139" spans="1:13" s="39" customFormat="1" ht="60">
      <c r="A139" s="3"/>
      <c r="B139" s="35">
        <v>41326</v>
      </c>
      <c r="C139" s="37" t="s">
        <v>235</v>
      </c>
      <c r="D139" s="15" t="s">
        <v>70</v>
      </c>
      <c r="E139" s="93" t="s">
        <v>136</v>
      </c>
      <c r="F139" s="19">
        <v>0</v>
      </c>
      <c r="G139" s="19">
        <v>-8434.65</v>
      </c>
      <c r="H139" s="19">
        <v>0</v>
      </c>
      <c r="I139" s="19">
        <v>0</v>
      </c>
      <c r="J139" s="19">
        <v>0</v>
      </c>
      <c r="K139" s="55"/>
      <c r="L139" s="41"/>
      <c r="M139" s="38"/>
    </row>
    <row r="140" spans="1:13" s="39" customFormat="1" ht="60">
      <c r="A140" s="3"/>
      <c r="B140" s="35">
        <v>41326</v>
      </c>
      <c r="C140" s="37" t="s">
        <v>241</v>
      </c>
      <c r="D140" s="15" t="s">
        <v>138</v>
      </c>
      <c r="E140" s="93" t="s">
        <v>19</v>
      </c>
      <c r="F140" s="19">
        <v>0</v>
      </c>
      <c r="G140" s="19">
        <v>-23</v>
      </c>
      <c r="H140" s="19">
        <v>0</v>
      </c>
      <c r="I140" s="19">
        <v>0</v>
      </c>
      <c r="J140" s="19">
        <v>0</v>
      </c>
      <c r="K140" s="55"/>
      <c r="L140" s="41"/>
      <c r="M140" s="38"/>
    </row>
    <row r="141" spans="1:13" s="39" customFormat="1" ht="15">
      <c r="A141" s="6"/>
      <c r="B141" s="35">
        <v>41326</v>
      </c>
      <c r="C141" s="37" t="s">
        <v>1121</v>
      </c>
      <c r="D141" s="15" t="s">
        <v>61</v>
      </c>
      <c r="E141" s="93" t="s">
        <v>142</v>
      </c>
      <c r="F141" s="19"/>
      <c r="G141" s="19"/>
      <c r="H141" s="19">
        <v>-3486.74</v>
      </c>
      <c r="I141" s="19"/>
      <c r="J141" s="19"/>
      <c r="K141" s="83"/>
      <c r="L141" s="34"/>
      <c r="M141" s="14"/>
    </row>
    <row r="142" spans="1:13" s="39" customFormat="1" ht="45">
      <c r="A142" s="6"/>
      <c r="B142" s="35">
        <v>41326</v>
      </c>
      <c r="C142" s="37" t="s">
        <v>547</v>
      </c>
      <c r="D142" s="15" t="s">
        <v>55</v>
      </c>
      <c r="E142" s="93" t="s">
        <v>96</v>
      </c>
      <c r="F142" s="19">
        <v>0</v>
      </c>
      <c r="G142" s="19">
        <v>0</v>
      </c>
      <c r="H142" s="19">
        <v>-741.7</v>
      </c>
      <c r="I142" s="19">
        <v>0</v>
      </c>
      <c r="J142" s="19">
        <v>0</v>
      </c>
      <c r="K142" s="89" t="s">
        <v>185</v>
      </c>
      <c r="L142" s="34"/>
      <c r="M142" s="14"/>
    </row>
    <row r="143" spans="1:13" s="39" customFormat="1" ht="60">
      <c r="A143" s="3"/>
      <c r="B143" s="12">
        <v>41326</v>
      </c>
      <c r="C143" s="15" t="s">
        <v>1142</v>
      </c>
      <c r="D143" s="15" t="s">
        <v>55</v>
      </c>
      <c r="E143" s="93" t="s">
        <v>96</v>
      </c>
      <c r="F143" s="19"/>
      <c r="G143" s="19"/>
      <c r="H143" s="19">
        <v>-122</v>
      </c>
      <c r="I143" s="19"/>
      <c r="J143" s="19"/>
      <c r="K143" s="98"/>
      <c r="L143" s="41"/>
      <c r="M143" s="38"/>
    </row>
    <row r="144" spans="1:13" s="39" customFormat="1" ht="30">
      <c r="A144" s="3"/>
      <c r="B144" s="12">
        <v>41326</v>
      </c>
      <c r="C144" s="15" t="s">
        <v>1141</v>
      </c>
      <c r="D144" s="15" t="s">
        <v>55</v>
      </c>
      <c r="E144" s="93" t="s">
        <v>96</v>
      </c>
      <c r="F144" s="19"/>
      <c r="G144" s="19"/>
      <c r="H144" s="19">
        <v>-73.8</v>
      </c>
      <c r="I144" s="19"/>
      <c r="J144" s="19"/>
      <c r="K144" s="98"/>
      <c r="L144" s="41"/>
      <c r="M144" s="38"/>
    </row>
    <row r="145" spans="1:13" s="39" customFormat="1" ht="30">
      <c r="A145" s="3"/>
      <c r="B145" s="35">
        <v>41326</v>
      </c>
      <c r="C145" s="37" t="s">
        <v>451</v>
      </c>
      <c r="D145" s="15" t="s">
        <v>87</v>
      </c>
      <c r="E145" s="93" t="s">
        <v>28</v>
      </c>
      <c r="F145" s="19">
        <v>0</v>
      </c>
      <c r="G145" s="19">
        <v>0</v>
      </c>
      <c r="H145" s="19">
        <v>-1002.82</v>
      </c>
      <c r="I145" s="19">
        <v>0</v>
      </c>
      <c r="J145" s="19">
        <v>0</v>
      </c>
      <c r="K145" s="82" t="s">
        <v>424</v>
      </c>
      <c r="L145" s="34"/>
      <c r="M145" s="14"/>
    </row>
    <row r="146" spans="1:13" s="39" customFormat="1" ht="75">
      <c r="A146" s="3"/>
      <c r="B146" s="35">
        <v>41327</v>
      </c>
      <c r="C146" s="37" t="s">
        <v>544</v>
      </c>
      <c r="D146" s="15" t="s">
        <v>55</v>
      </c>
      <c r="E146" s="93" t="s">
        <v>96</v>
      </c>
      <c r="F146" s="19">
        <v>0</v>
      </c>
      <c r="G146" s="19">
        <v>0</v>
      </c>
      <c r="H146" s="19">
        <v>-2600</v>
      </c>
      <c r="I146" s="19">
        <v>0</v>
      </c>
      <c r="J146" s="19">
        <v>0</v>
      </c>
      <c r="K146" s="89" t="s">
        <v>185</v>
      </c>
      <c r="L146" s="41"/>
      <c r="M146" s="38"/>
    </row>
    <row r="147" spans="1:13" s="39" customFormat="1" ht="30">
      <c r="A147" s="3"/>
      <c r="B147" s="35">
        <v>41328</v>
      </c>
      <c r="C147" s="37" t="s">
        <v>1576</v>
      </c>
      <c r="D147" s="15" t="s">
        <v>75</v>
      </c>
      <c r="E147" s="93" t="s">
        <v>140</v>
      </c>
      <c r="F147" s="19">
        <v>0</v>
      </c>
      <c r="G147" s="19">
        <v>0</v>
      </c>
      <c r="H147" s="19">
        <v>-500</v>
      </c>
      <c r="I147" s="19">
        <v>0</v>
      </c>
      <c r="J147" s="19">
        <v>0</v>
      </c>
      <c r="K147" s="82" t="s">
        <v>185</v>
      </c>
      <c r="L147" s="41"/>
      <c r="M147" s="38"/>
    </row>
    <row r="148" spans="1:13" s="39" customFormat="1" ht="75">
      <c r="A148" s="6"/>
      <c r="B148" s="12">
        <v>41329</v>
      </c>
      <c r="C148" s="15" t="s">
        <v>1143</v>
      </c>
      <c r="D148" s="15" t="s">
        <v>55</v>
      </c>
      <c r="E148" s="93" t="s">
        <v>96</v>
      </c>
      <c r="F148" s="19"/>
      <c r="G148" s="19"/>
      <c r="H148" s="19">
        <v>-394.6</v>
      </c>
      <c r="I148" s="19"/>
      <c r="J148" s="19"/>
      <c r="K148" s="98"/>
      <c r="L148" s="34"/>
      <c r="M148" s="14"/>
    </row>
    <row r="149" spans="1:13" s="39" customFormat="1" ht="30">
      <c r="A149" s="3"/>
      <c r="B149" s="35">
        <v>41329</v>
      </c>
      <c r="C149" s="37" t="s">
        <v>1577</v>
      </c>
      <c r="D149" s="15" t="s">
        <v>75</v>
      </c>
      <c r="E149" s="93" t="s">
        <v>140</v>
      </c>
      <c r="F149" s="19">
        <v>-1564.88</v>
      </c>
      <c r="G149" s="19">
        <v>0</v>
      </c>
      <c r="H149" s="19">
        <v>0</v>
      </c>
      <c r="I149" s="19">
        <v>0</v>
      </c>
      <c r="J149" s="19">
        <v>0</v>
      </c>
      <c r="K149" s="89"/>
      <c r="L149" s="41"/>
      <c r="M149" s="38"/>
    </row>
    <row r="150" spans="1:13" s="39" customFormat="1" ht="120">
      <c r="A150" s="3"/>
      <c r="B150" s="35">
        <v>41330</v>
      </c>
      <c r="C150" s="37" t="s">
        <v>241</v>
      </c>
      <c r="D150" s="15" t="s">
        <v>138</v>
      </c>
      <c r="E150" s="93" t="s">
        <v>19</v>
      </c>
      <c r="F150" s="19">
        <v>0</v>
      </c>
      <c r="G150" s="19">
        <v>-23</v>
      </c>
      <c r="H150" s="19">
        <v>0</v>
      </c>
      <c r="I150" s="19">
        <v>0</v>
      </c>
      <c r="J150" s="19">
        <v>0</v>
      </c>
      <c r="K150" s="82"/>
      <c r="L150" s="41"/>
      <c r="M150" s="38"/>
    </row>
    <row r="151" spans="1:13" s="39" customFormat="1" ht="15">
      <c r="A151" s="3"/>
      <c r="B151" s="35">
        <v>41330</v>
      </c>
      <c r="C151" s="37" t="s">
        <v>1914</v>
      </c>
      <c r="D151" s="15" t="s">
        <v>68</v>
      </c>
      <c r="E151" s="93" t="s">
        <v>21</v>
      </c>
      <c r="F151" s="19">
        <v>0</v>
      </c>
      <c r="G151" s="19">
        <v>0</v>
      </c>
      <c r="H151" s="19">
        <v>-189.8</v>
      </c>
      <c r="I151" s="19">
        <v>0</v>
      </c>
      <c r="J151" s="19">
        <v>0</v>
      </c>
      <c r="K151" s="82"/>
      <c r="L151" s="41"/>
      <c r="M151" s="38"/>
    </row>
    <row r="152" spans="1:13" s="39" customFormat="1" ht="60">
      <c r="A152" s="3"/>
      <c r="B152" s="35">
        <v>41330</v>
      </c>
      <c r="C152" s="37" t="s">
        <v>551</v>
      </c>
      <c r="D152" s="15" t="s">
        <v>55</v>
      </c>
      <c r="E152" s="93" t="s">
        <v>96</v>
      </c>
      <c r="F152" s="19">
        <v>0</v>
      </c>
      <c r="G152" s="19">
        <v>0</v>
      </c>
      <c r="H152" s="19">
        <v>-4323.56</v>
      </c>
      <c r="I152" s="19">
        <v>0</v>
      </c>
      <c r="J152" s="19">
        <v>0</v>
      </c>
      <c r="K152" s="89" t="s">
        <v>185</v>
      </c>
      <c r="L152" s="41"/>
      <c r="M152" s="38"/>
    </row>
    <row r="153" spans="1:13" s="39" customFormat="1" ht="60">
      <c r="A153" s="6"/>
      <c r="B153" s="35">
        <v>41330</v>
      </c>
      <c r="C153" s="37" t="s">
        <v>549</v>
      </c>
      <c r="D153" s="15" t="s">
        <v>55</v>
      </c>
      <c r="E153" s="93" t="s">
        <v>96</v>
      </c>
      <c r="F153" s="19">
        <v>0</v>
      </c>
      <c r="G153" s="19">
        <v>0</v>
      </c>
      <c r="H153" s="19">
        <v>-132.3</v>
      </c>
      <c r="I153" s="19">
        <v>0</v>
      </c>
      <c r="J153" s="19">
        <v>0</v>
      </c>
      <c r="K153" s="89"/>
      <c r="L153" s="34"/>
      <c r="M153" s="14"/>
    </row>
    <row r="154" spans="1:13" s="39" customFormat="1" ht="30">
      <c r="A154" s="6"/>
      <c r="B154" s="12">
        <v>41330</v>
      </c>
      <c r="C154" s="15" t="s">
        <v>847</v>
      </c>
      <c r="D154" s="15" t="s">
        <v>75</v>
      </c>
      <c r="E154" s="93" t="s">
        <v>140</v>
      </c>
      <c r="F154" s="19"/>
      <c r="G154" s="19"/>
      <c r="H154" s="19">
        <v>-968.4</v>
      </c>
      <c r="I154" s="19"/>
      <c r="J154" s="19"/>
      <c r="K154" s="98"/>
      <c r="L154" s="34"/>
      <c r="M154" s="14"/>
    </row>
    <row r="155" spans="1:13" s="39" customFormat="1" ht="60">
      <c r="A155" s="6"/>
      <c r="B155" s="12">
        <v>41330</v>
      </c>
      <c r="C155" s="15" t="s">
        <v>1594</v>
      </c>
      <c r="D155" s="15" t="s">
        <v>75</v>
      </c>
      <c r="E155" s="93" t="s">
        <v>140</v>
      </c>
      <c r="F155" s="19"/>
      <c r="G155" s="19"/>
      <c r="H155" s="19">
        <v>-900</v>
      </c>
      <c r="I155" s="19"/>
      <c r="J155" s="19"/>
      <c r="K155" s="98" t="s">
        <v>185</v>
      </c>
      <c r="L155" s="34"/>
      <c r="M155" s="14"/>
    </row>
    <row r="156" spans="1:13" s="39" customFormat="1" ht="105">
      <c r="A156" s="3"/>
      <c r="B156" s="12">
        <v>41330</v>
      </c>
      <c r="C156" s="15" t="s">
        <v>774</v>
      </c>
      <c r="D156" s="15" t="s">
        <v>75</v>
      </c>
      <c r="E156" s="93" t="s">
        <v>140</v>
      </c>
      <c r="F156" s="19"/>
      <c r="G156" s="19"/>
      <c r="H156" s="19">
        <v>-435</v>
      </c>
      <c r="I156" s="19"/>
      <c r="J156" s="19"/>
      <c r="K156" s="98"/>
      <c r="L156" s="41"/>
      <c r="M156" s="38"/>
    </row>
    <row r="157" spans="1:13" s="39" customFormat="1" ht="60">
      <c r="A157" s="6"/>
      <c r="B157" s="35">
        <v>41330</v>
      </c>
      <c r="C157" s="37" t="s">
        <v>1915</v>
      </c>
      <c r="D157" s="15" t="s">
        <v>75</v>
      </c>
      <c r="E157" s="93" t="s">
        <v>140</v>
      </c>
      <c r="F157" s="19">
        <v>0</v>
      </c>
      <c r="G157" s="19">
        <v>0</v>
      </c>
      <c r="H157" s="19">
        <v>-379.8</v>
      </c>
      <c r="I157" s="19">
        <v>0</v>
      </c>
      <c r="J157" s="19">
        <v>0</v>
      </c>
      <c r="K157" s="82"/>
      <c r="L157" s="34"/>
      <c r="M157" s="14"/>
    </row>
    <row r="158" spans="1:13" s="39" customFormat="1" ht="60">
      <c r="A158" s="6"/>
      <c r="B158" s="12">
        <v>41330</v>
      </c>
      <c r="C158" s="15" t="s">
        <v>772</v>
      </c>
      <c r="D158" s="15" t="s">
        <v>75</v>
      </c>
      <c r="E158" s="93" t="s">
        <v>140</v>
      </c>
      <c r="F158" s="19"/>
      <c r="G158" s="19"/>
      <c r="H158" s="19">
        <v>-284</v>
      </c>
      <c r="I158" s="19"/>
      <c r="J158" s="19"/>
      <c r="K158" s="98"/>
      <c r="L158" s="34"/>
      <c r="M158" s="14"/>
    </row>
    <row r="159" spans="1:13" s="39" customFormat="1" ht="60">
      <c r="A159" s="6"/>
      <c r="B159" s="12">
        <v>41330</v>
      </c>
      <c r="C159" s="15" t="s">
        <v>773</v>
      </c>
      <c r="D159" s="15" t="s">
        <v>75</v>
      </c>
      <c r="E159" s="93" t="s">
        <v>140</v>
      </c>
      <c r="F159" s="19"/>
      <c r="G159" s="19"/>
      <c r="H159" s="19">
        <v>-198</v>
      </c>
      <c r="I159" s="19"/>
      <c r="J159" s="19"/>
      <c r="K159" s="98"/>
      <c r="L159" s="34"/>
      <c r="M159" s="14"/>
    </row>
    <row r="160" spans="1:13" s="39" customFormat="1" ht="60">
      <c r="A160" s="3"/>
      <c r="B160" s="12">
        <v>41330</v>
      </c>
      <c r="C160" s="15" t="s">
        <v>847</v>
      </c>
      <c r="D160" s="15" t="s">
        <v>75</v>
      </c>
      <c r="E160" s="93" t="s">
        <v>140</v>
      </c>
      <c r="F160" s="19"/>
      <c r="G160" s="19"/>
      <c r="H160" s="19">
        <v>-43.18</v>
      </c>
      <c r="I160" s="19"/>
      <c r="J160" s="19"/>
      <c r="K160" s="98"/>
      <c r="L160" s="41"/>
      <c r="M160" s="38"/>
    </row>
    <row r="161" spans="1:13" s="39" customFormat="1" ht="60">
      <c r="A161" s="3"/>
      <c r="B161" s="35">
        <v>41330</v>
      </c>
      <c r="C161" s="37" t="s">
        <v>425</v>
      </c>
      <c r="D161" s="15" t="s">
        <v>130</v>
      </c>
      <c r="E161" s="93" t="s">
        <v>23</v>
      </c>
      <c r="F161" s="19">
        <v>0</v>
      </c>
      <c r="G161" s="19">
        <v>0</v>
      </c>
      <c r="H161" s="19">
        <v>-500</v>
      </c>
      <c r="I161" s="19"/>
      <c r="J161" s="19"/>
      <c r="K161" s="55"/>
      <c r="L161" s="41"/>
      <c r="M161" s="38"/>
    </row>
    <row r="162" spans="1:13" s="39" customFormat="1" ht="15">
      <c r="A162" s="3"/>
      <c r="B162" s="35">
        <v>41331</v>
      </c>
      <c r="C162" s="37" t="s">
        <v>415</v>
      </c>
      <c r="D162" s="15" t="s">
        <v>75</v>
      </c>
      <c r="E162" s="93" t="s">
        <v>140</v>
      </c>
      <c r="F162" s="19">
        <v>0</v>
      </c>
      <c r="G162" s="19">
        <v>0</v>
      </c>
      <c r="H162" s="19">
        <v>-800</v>
      </c>
      <c r="I162" s="19"/>
      <c r="J162" s="19"/>
      <c r="K162" s="55"/>
      <c r="L162" s="41"/>
      <c r="M162" s="38"/>
    </row>
    <row r="163" spans="1:13" s="39" customFormat="1" ht="60">
      <c r="A163" s="3"/>
      <c r="B163" s="35">
        <v>41332</v>
      </c>
      <c r="C163" s="37" t="s">
        <v>256</v>
      </c>
      <c r="D163" s="15" t="s">
        <v>149</v>
      </c>
      <c r="E163" s="93" t="s">
        <v>233</v>
      </c>
      <c r="F163" s="19">
        <v>0</v>
      </c>
      <c r="G163" s="19">
        <v>-2701.29</v>
      </c>
      <c r="H163" s="19">
        <v>0</v>
      </c>
      <c r="I163" s="19"/>
      <c r="J163" s="19"/>
      <c r="K163" s="83"/>
      <c r="L163" s="41"/>
      <c r="M163" s="38"/>
    </row>
    <row r="164" spans="1:13" s="39" customFormat="1" ht="60">
      <c r="A164" s="3"/>
      <c r="B164" s="35">
        <v>41332</v>
      </c>
      <c r="C164" s="37" t="s">
        <v>255</v>
      </c>
      <c r="D164" s="15" t="s">
        <v>90</v>
      </c>
      <c r="E164" s="93" t="s">
        <v>50</v>
      </c>
      <c r="F164" s="19">
        <v>0</v>
      </c>
      <c r="G164" s="19">
        <v>-1000</v>
      </c>
      <c r="H164" s="19">
        <v>0</v>
      </c>
      <c r="I164" s="19"/>
      <c r="J164" s="19"/>
      <c r="K164" s="55"/>
      <c r="L164" s="41"/>
      <c r="M164" s="38"/>
    </row>
    <row r="165" spans="1:13" s="39" customFormat="1" ht="15">
      <c r="A165" s="3"/>
      <c r="B165" s="35">
        <v>41333</v>
      </c>
      <c r="C165" s="37" t="s">
        <v>241</v>
      </c>
      <c r="D165" s="15" t="s">
        <v>138</v>
      </c>
      <c r="E165" s="93" t="s">
        <v>19</v>
      </c>
      <c r="F165" s="19">
        <v>0</v>
      </c>
      <c r="G165" s="19">
        <v>-46</v>
      </c>
      <c r="H165" s="19">
        <v>0</v>
      </c>
      <c r="I165" s="19"/>
      <c r="J165" s="19"/>
      <c r="K165" s="89"/>
      <c r="L165" s="41"/>
      <c r="M165" s="38"/>
    </row>
    <row r="166" spans="1:13" s="39" customFormat="1" ht="15">
      <c r="A166" s="3"/>
      <c r="B166" s="35">
        <v>41333</v>
      </c>
      <c r="C166" s="37" t="s">
        <v>1575</v>
      </c>
      <c r="D166" s="15" t="s">
        <v>75</v>
      </c>
      <c r="E166" s="93" t="s">
        <v>140</v>
      </c>
      <c r="F166" s="19">
        <v>0</v>
      </c>
      <c r="G166" s="19">
        <v>0</v>
      </c>
      <c r="H166" s="19">
        <v>-355</v>
      </c>
      <c r="I166" s="19"/>
      <c r="J166" s="19"/>
      <c r="K166" s="55"/>
      <c r="L166" s="41"/>
      <c r="M166" s="38"/>
    </row>
    <row r="167" spans="1:13" s="39" customFormat="1" ht="90">
      <c r="A167" s="3"/>
      <c r="B167" s="35">
        <v>41333</v>
      </c>
      <c r="C167" s="37" t="s">
        <v>429</v>
      </c>
      <c r="D167" s="15" t="s">
        <v>87</v>
      </c>
      <c r="E167" s="93" t="s">
        <v>28</v>
      </c>
      <c r="F167" s="19">
        <v>0</v>
      </c>
      <c r="G167" s="19">
        <v>0</v>
      </c>
      <c r="H167" s="19">
        <v>-520</v>
      </c>
      <c r="I167" s="19"/>
      <c r="J167" s="19"/>
      <c r="K167" s="55"/>
      <c r="L167" s="41"/>
      <c r="M167" s="38"/>
    </row>
    <row r="168" spans="1:13" s="39" customFormat="1" ht="75">
      <c r="A168" s="3"/>
      <c r="B168" s="35">
        <v>41334</v>
      </c>
      <c r="C168" s="37" t="s">
        <v>489</v>
      </c>
      <c r="D168" s="15" t="s">
        <v>62</v>
      </c>
      <c r="E168" s="93" t="s">
        <v>143</v>
      </c>
      <c r="F168" s="19">
        <v>0</v>
      </c>
      <c r="G168" s="19">
        <v>0</v>
      </c>
      <c r="H168" s="19">
        <v>-437</v>
      </c>
      <c r="I168" s="19"/>
      <c r="J168" s="19"/>
      <c r="K168" s="89" t="s">
        <v>490</v>
      </c>
      <c r="L168" s="41"/>
      <c r="M168" s="38"/>
    </row>
    <row r="169" spans="1:13" s="39" customFormat="1" ht="45">
      <c r="A169" s="3"/>
      <c r="B169" s="35">
        <v>41334</v>
      </c>
      <c r="C169" s="37" t="s">
        <v>550</v>
      </c>
      <c r="D169" s="15" t="s">
        <v>75</v>
      </c>
      <c r="E169" s="93" t="s">
        <v>140</v>
      </c>
      <c r="F169" s="19">
        <v>0</v>
      </c>
      <c r="G169" s="19">
        <v>0</v>
      </c>
      <c r="H169" s="19">
        <v>-65</v>
      </c>
      <c r="I169" s="19"/>
      <c r="J169" s="19"/>
      <c r="K169" s="89"/>
      <c r="L169" s="41"/>
      <c r="M169" s="38"/>
    </row>
    <row r="170" spans="1:13" s="39" customFormat="1" ht="60">
      <c r="A170" s="3"/>
      <c r="B170" s="35">
        <v>41334</v>
      </c>
      <c r="C170" s="37" t="s">
        <v>553</v>
      </c>
      <c r="D170" s="15" t="s">
        <v>130</v>
      </c>
      <c r="E170" s="93" t="s">
        <v>23</v>
      </c>
      <c r="F170" s="19">
        <v>0</v>
      </c>
      <c r="G170" s="19">
        <v>0</v>
      </c>
      <c r="H170" s="19">
        <v>-60</v>
      </c>
      <c r="I170" s="19"/>
      <c r="J170" s="19"/>
      <c r="K170" s="89"/>
      <c r="L170" s="41"/>
      <c r="M170" s="38"/>
    </row>
    <row r="171" spans="1:13" s="39" customFormat="1" ht="60">
      <c r="A171" s="3"/>
      <c r="B171" s="12">
        <v>41338</v>
      </c>
      <c r="C171" s="15" t="s">
        <v>882</v>
      </c>
      <c r="D171" s="15" t="s">
        <v>85</v>
      </c>
      <c r="E171" s="93" t="s">
        <v>46</v>
      </c>
      <c r="F171" s="19"/>
      <c r="G171" s="19"/>
      <c r="H171" s="133">
        <v>-12615</v>
      </c>
      <c r="I171" s="19"/>
      <c r="J171" s="19"/>
      <c r="K171" s="98"/>
      <c r="L171" s="41"/>
      <c r="M171" s="38"/>
    </row>
    <row r="172" spans="1:13" s="39" customFormat="1" ht="45">
      <c r="A172" s="6"/>
      <c r="B172" s="35">
        <v>41338</v>
      </c>
      <c r="C172" s="37" t="s">
        <v>573</v>
      </c>
      <c r="D172" s="15" t="s">
        <v>56</v>
      </c>
      <c r="E172" s="93" t="s">
        <v>99</v>
      </c>
      <c r="F172" s="19">
        <v>0</v>
      </c>
      <c r="G172" s="19">
        <v>0</v>
      </c>
      <c r="H172" s="19">
        <v>-3454</v>
      </c>
      <c r="I172" s="19"/>
      <c r="J172" s="19"/>
      <c r="K172" s="89" t="s">
        <v>185</v>
      </c>
      <c r="L172" s="34"/>
      <c r="M172" s="14"/>
    </row>
    <row r="173" spans="1:13" s="39" customFormat="1" ht="45">
      <c r="A173" s="3"/>
      <c r="B173" s="35">
        <v>41339</v>
      </c>
      <c r="C173" s="37" t="s">
        <v>1091</v>
      </c>
      <c r="D173" s="15" t="s">
        <v>77</v>
      </c>
      <c r="E173" s="93" t="s">
        <v>127</v>
      </c>
      <c r="F173" s="19"/>
      <c r="G173" s="19"/>
      <c r="H173" s="19">
        <v>-1107.89</v>
      </c>
      <c r="I173" s="19"/>
      <c r="J173" s="19"/>
      <c r="K173" s="83"/>
      <c r="L173" s="34"/>
      <c r="M173" s="14"/>
    </row>
    <row r="174" spans="1:13" s="39" customFormat="1" ht="60">
      <c r="A174" s="3"/>
      <c r="B174" s="35">
        <v>41340</v>
      </c>
      <c r="C174" s="37" t="s">
        <v>1087</v>
      </c>
      <c r="D174" s="15" t="s">
        <v>77</v>
      </c>
      <c r="E174" s="93" t="s">
        <v>127</v>
      </c>
      <c r="F174" s="19"/>
      <c r="G174" s="19"/>
      <c r="H174" s="19">
        <v>-2067.43</v>
      </c>
      <c r="I174" s="19"/>
      <c r="J174" s="19"/>
      <c r="K174" s="83"/>
      <c r="L174" s="41"/>
      <c r="M174" s="38"/>
    </row>
    <row r="175" spans="1:13" s="39" customFormat="1" ht="60">
      <c r="A175" s="3"/>
      <c r="B175" s="35">
        <v>41340</v>
      </c>
      <c r="C175" s="37" t="s">
        <v>542</v>
      </c>
      <c r="D175" s="15" t="s">
        <v>75</v>
      </c>
      <c r="E175" s="93" t="s">
        <v>140</v>
      </c>
      <c r="F175" s="19">
        <v>0</v>
      </c>
      <c r="G175" s="19">
        <v>0</v>
      </c>
      <c r="H175" s="19">
        <v>-125</v>
      </c>
      <c r="I175" s="19"/>
      <c r="J175" s="19"/>
      <c r="K175" s="89" t="s">
        <v>185</v>
      </c>
      <c r="L175" s="34"/>
      <c r="M175" s="14"/>
    </row>
    <row r="176" spans="1:13" s="39" customFormat="1" ht="60">
      <c r="A176" s="3"/>
      <c r="B176" s="35">
        <v>41340</v>
      </c>
      <c r="C176" s="37" t="s">
        <v>491</v>
      </c>
      <c r="D176" s="15" t="s">
        <v>146</v>
      </c>
      <c r="E176" s="93" t="s">
        <v>16</v>
      </c>
      <c r="F176" s="19">
        <v>0</v>
      </c>
      <c r="G176" s="19">
        <v>0</v>
      </c>
      <c r="H176" s="19">
        <v>-100</v>
      </c>
      <c r="I176" s="19"/>
      <c r="J176" s="19"/>
      <c r="K176" s="89"/>
      <c r="L176" s="41"/>
      <c r="M176" s="38"/>
    </row>
    <row r="177" spans="1:13" s="39" customFormat="1" ht="15">
      <c r="A177" s="3"/>
      <c r="B177" s="35">
        <v>41345</v>
      </c>
      <c r="C177" s="37" t="s">
        <v>1121</v>
      </c>
      <c r="D177" s="15" t="s">
        <v>61</v>
      </c>
      <c r="E177" s="93" t="s">
        <v>142</v>
      </c>
      <c r="F177" s="19"/>
      <c r="G177" s="19"/>
      <c r="H177" s="19">
        <v>-3495.93</v>
      </c>
      <c r="I177" s="19"/>
      <c r="J177" s="19"/>
      <c r="K177" s="83"/>
      <c r="L177" s="41"/>
      <c r="M177" s="38"/>
    </row>
    <row r="178" spans="1:13" s="39" customFormat="1" ht="45">
      <c r="A178" s="6"/>
      <c r="B178" s="12">
        <v>41345</v>
      </c>
      <c r="C178" s="15" t="s">
        <v>1144</v>
      </c>
      <c r="D178" s="15" t="s">
        <v>55</v>
      </c>
      <c r="E178" s="93" t="s">
        <v>96</v>
      </c>
      <c r="F178" s="19"/>
      <c r="G178" s="19"/>
      <c r="H178" s="19">
        <v>-163.8</v>
      </c>
      <c r="I178" s="19"/>
      <c r="J178" s="19"/>
      <c r="K178" s="98"/>
      <c r="L178" s="34"/>
      <c r="M178" s="14"/>
    </row>
    <row r="179" spans="1:13" s="39" customFormat="1" ht="30">
      <c r="A179" s="3"/>
      <c r="B179" s="35">
        <v>41345</v>
      </c>
      <c r="C179" s="37" t="s">
        <v>506</v>
      </c>
      <c r="D179" s="15" t="s">
        <v>55</v>
      </c>
      <c r="E179" s="93" t="s">
        <v>96</v>
      </c>
      <c r="F179" s="19">
        <v>0</v>
      </c>
      <c r="G179" s="19">
        <v>0</v>
      </c>
      <c r="H179" s="19">
        <v>0</v>
      </c>
      <c r="I179" s="19"/>
      <c r="J179" s="19">
        <v>-480</v>
      </c>
      <c r="K179" s="89"/>
      <c r="L179" s="41"/>
      <c r="M179" s="38"/>
    </row>
    <row r="180" spans="1:13" s="39" customFormat="1" ht="30">
      <c r="A180" s="3"/>
      <c r="B180" s="35">
        <v>41345</v>
      </c>
      <c r="C180" s="37" t="s">
        <v>492</v>
      </c>
      <c r="D180" s="15" t="s">
        <v>71</v>
      </c>
      <c r="E180" s="93" t="s">
        <v>121</v>
      </c>
      <c r="F180" s="19">
        <v>0</v>
      </c>
      <c r="G180" s="19">
        <v>0</v>
      </c>
      <c r="H180" s="19">
        <v>-520</v>
      </c>
      <c r="I180" s="19"/>
      <c r="J180" s="19"/>
      <c r="K180" s="89"/>
      <c r="L180" s="34"/>
      <c r="M180" s="14"/>
    </row>
    <row r="181" spans="1:13" s="39" customFormat="1" ht="45">
      <c r="A181" s="3"/>
      <c r="B181" s="35">
        <v>41346</v>
      </c>
      <c r="C181" s="37" t="s">
        <v>546</v>
      </c>
      <c r="D181" s="15" t="s">
        <v>55</v>
      </c>
      <c r="E181" s="93" t="s">
        <v>96</v>
      </c>
      <c r="F181" s="19">
        <v>0</v>
      </c>
      <c r="G181" s="19">
        <v>0</v>
      </c>
      <c r="H181" s="19">
        <v>-729.05</v>
      </c>
      <c r="I181" s="19"/>
      <c r="J181" s="19"/>
      <c r="K181" s="89" t="s">
        <v>185</v>
      </c>
      <c r="L181" s="41"/>
      <c r="M181" s="38"/>
    </row>
    <row r="182" spans="1:13" s="39" customFormat="1" ht="75">
      <c r="A182" s="3"/>
      <c r="B182" s="35">
        <v>41346</v>
      </c>
      <c r="C182" s="37" t="s">
        <v>459</v>
      </c>
      <c r="D182" s="15" t="s">
        <v>71</v>
      </c>
      <c r="E182" s="93" t="s">
        <v>121</v>
      </c>
      <c r="F182" s="19">
        <v>0</v>
      </c>
      <c r="G182" s="19">
        <v>-11562.59</v>
      </c>
      <c r="H182" s="19">
        <v>0</v>
      </c>
      <c r="I182" s="19"/>
      <c r="J182" s="19"/>
      <c r="K182" s="55"/>
      <c r="L182" s="41"/>
      <c r="M182" s="38"/>
    </row>
    <row r="183" spans="1:13" s="39" customFormat="1" ht="45">
      <c r="A183" s="6"/>
      <c r="B183" s="35">
        <v>41347</v>
      </c>
      <c r="C183" s="37" t="s">
        <v>285</v>
      </c>
      <c r="D183" s="15" t="s">
        <v>138</v>
      </c>
      <c r="E183" s="93" t="s">
        <v>19</v>
      </c>
      <c r="F183" s="36">
        <v>-30</v>
      </c>
      <c r="G183" s="36">
        <v>0</v>
      </c>
      <c r="H183" s="19">
        <v>0</v>
      </c>
      <c r="I183" s="36"/>
      <c r="J183" s="36"/>
      <c r="K183" s="82"/>
      <c r="L183" s="34"/>
      <c r="M183" s="14"/>
    </row>
    <row r="184" spans="2:13" ht="15">
      <c r="B184" s="12">
        <v>41347</v>
      </c>
      <c r="C184" s="15" t="s">
        <v>1146</v>
      </c>
      <c r="D184" s="15" t="s">
        <v>63</v>
      </c>
      <c r="E184" s="93" t="s">
        <v>111</v>
      </c>
      <c r="F184" s="19"/>
      <c r="G184" s="19"/>
      <c r="H184" s="19">
        <v>-270</v>
      </c>
      <c r="I184" s="19"/>
      <c r="J184" s="19"/>
      <c r="K184" s="98"/>
      <c r="L184" s="41"/>
      <c r="M184" s="38"/>
    </row>
    <row r="185" spans="1:13" s="39" customFormat="1" ht="30">
      <c r="A185" s="3"/>
      <c r="B185" s="84">
        <v>41347</v>
      </c>
      <c r="C185" s="85" t="s">
        <v>588</v>
      </c>
      <c r="D185" s="85" t="s">
        <v>66</v>
      </c>
      <c r="E185" s="86" t="s">
        <v>26</v>
      </c>
      <c r="F185" s="87">
        <v>-4265</v>
      </c>
      <c r="G185" s="87"/>
      <c r="H185" s="87"/>
      <c r="I185" s="87"/>
      <c r="J185" s="87"/>
      <c r="K185" s="88" t="s">
        <v>1077</v>
      </c>
      <c r="L185" s="41"/>
      <c r="M185" s="38"/>
    </row>
    <row r="186" spans="1:13" s="39" customFormat="1" ht="60">
      <c r="A186" s="6"/>
      <c r="B186" s="84">
        <v>41347</v>
      </c>
      <c r="C186" s="85" t="s">
        <v>589</v>
      </c>
      <c r="D186" s="85" t="s">
        <v>66</v>
      </c>
      <c r="E186" s="86" t="s">
        <v>26</v>
      </c>
      <c r="F186" s="87">
        <v>-3098.07</v>
      </c>
      <c r="G186" s="87"/>
      <c r="H186" s="87"/>
      <c r="I186" s="87"/>
      <c r="J186" s="87"/>
      <c r="K186" s="88" t="s">
        <v>1077</v>
      </c>
      <c r="L186" s="34"/>
      <c r="M186" s="14"/>
    </row>
    <row r="187" spans="1:13" s="39" customFormat="1" ht="60">
      <c r="A187" s="3"/>
      <c r="B187" s="12">
        <v>41347</v>
      </c>
      <c r="C187" s="15" t="s">
        <v>1145</v>
      </c>
      <c r="D187" s="15" t="s">
        <v>55</v>
      </c>
      <c r="E187" s="93" t="s">
        <v>96</v>
      </c>
      <c r="F187" s="19"/>
      <c r="G187" s="19"/>
      <c r="H187" s="19">
        <v>-301.7</v>
      </c>
      <c r="I187" s="19"/>
      <c r="J187" s="19"/>
      <c r="K187" s="98"/>
      <c r="L187" s="41"/>
      <c r="M187" s="38"/>
    </row>
    <row r="188" spans="1:13" s="39" customFormat="1" ht="30">
      <c r="A188" s="3"/>
      <c r="B188" s="35">
        <v>41347</v>
      </c>
      <c r="C188" s="37" t="s">
        <v>194</v>
      </c>
      <c r="D188" s="15" t="s">
        <v>130</v>
      </c>
      <c r="E188" s="93" t="s">
        <v>23</v>
      </c>
      <c r="F188" s="19">
        <v>0</v>
      </c>
      <c r="G188" s="19">
        <v>0</v>
      </c>
      <c r="H188" s="19">
        <v>-500</v>
      </c>
      <c r="I188" s="19"/>
      <c r="J188" s="19"/>
      <c r="K188" s="89"/>
      <c r="L188" s="41"/>
      <c r="M188" s="38"/>
    </row>
    <row r="189" spans="1:13" s="39" customFormat="1" ht="15">
      <c r="A189" s="3"/>
      <c r="B189" s="35">
        <v>41347</v>
      </c>
      <c r="C189" s="37" t="s">
        <v>444</v>
      </c>
      <c r="D189" s="15" t="s">
        <v>87</v>
      </c>
      <c r="E189" s="93" t="s">
        <v>28</v>
      </c>
      <c r="F189" s="19">
        <v>-1610.64</v>
      </c>
      <c r="G189" s="19">
        <v>0</v>
      </c>
      <c r="H189" s="19">
        <v>0</v>
      </c>
      <c r="I189" s="19"/>
      <c r="J189" s="19"/>
      <c r="K189" s="55"/>
      <c r="L189" s="41"/>
      <c r="M189" s="38"/>
    </row>
    <row r="190" spans="1:13" s="39" customFormat="1" ht="75">
      <c r="A190" s="3"/>
      <c r="B190" s="35">
        <v>41348</v>
      </c>
      <c r="C190" s="37" t="s">
        <v>241</v>
      </c>
      <c r="D190" s="15" t="s">
        <v>138</v>
      </c>
      <c r="E190" s="93" t="s">
        <v>19</v>
      </c>
      <c r="F190" s="19">
        <v>0</v>
      </c>
      <c r="G190" s="19">
        <v>-23</v>
      </c>
      <c r="H190" s="19">
        <v>0</v>
      </c>
      <c r="I190" s="19"/>
      <c r="J190" s="19"/>
      <c r="K190" s="89"/>
      <c r="L190" s="41"/>
      <c r="M190" s="38"/>
    </row>
    <row r="191" spans="1:13" s="39" customFormat="1" ht="15">
      <c r="A191" s="3"/>
      <c r="B191" s="35">
        <v>41348</v>
      </c>
      <c r="C191" s="37" t="s">
        <v>493</v>
      </c>
      <c r="D191" s="15" t="s">
        <v>68</v>
      </c>
      <c r="E191" s="93" t="s">
        <v>21</v>
      </c>
      <c r="F191" s="19">
        <v>0</v>
      </c>
      <c r="G191" s="19">
        <v>0</v>
      </c>
      <c r="H191" s="19">
        <v>-480</v>
      </c>
      <c r="I191" s="19"/>
      <c r="J191" s="19"/>
      <c r="K191" s="89"/>
      <c r="L191" s="41"/>
      <c r="M191" s="38"/>
    </row>
    <row r="192" spans="1:13" s="39" customFormat="1" ht="45">
      <c r="A192" s="3"/>
      <c r="B192" s="35">
        <v>41348</v>
      </c>
      <c r="C192" s="37" t="s">
        <v>532</v>
      </c>
      <c r="D192" s="15" t="s">
        <v>55</v>
      </c>
      <c r="E192" s="93" t="s">
        <v>96</v>
      </c>
      <c r="F192" s="19">
        <v>0</v>
      </c>
      <c r="G192" s="19">
        <v>0</v>
      </c>
      <c r="H192" s="19">
        <v>-272.26</v>
      </c>
      <c r="I192" s="19"/>
      <c r="J192" s="19"/>
      <c r="K192" s="89" t="s">
        <v>185</v>
      </c>
      <c r="L192" s="41"/>
      <c r="M192" s="38"/>
    </row>
    <row r="193" spans="1:13" s="39" customFormat="1" ht="60">
      <c r="A193" s="3"/>
      <c r="B193" s="35">
        <v>41348</v>
      </c>
      <c r="C193" s="37" t="s">
        <v>507</v>
      </c>
      <c r="D193" s="15" t="s">
        <v>55</v>
      </c>
      <c r="E193" s="93" t="s">
        <v>96</v>
      </c>
      <c r="F193" s="19">
        <v>0</v>
      </c>
      <c r="G193" s="19">
        <v>0</v>
      </c>
      <c r="H193" s="19">
        <v>-135</v>
      </c>
      <c r="I193" s="19"/>
      <c r="J193" s="19"/>
      <c r="K193" s="89" t="s">
        <v>185</v>
      </c>
      <c r="L193" s="41"/>
      <c r="M193" s="38"/>
    </row>
    <row r="194" spans="1:13" s="39" customFormat="1" ht="30">
      <c r="A194" s="3"/>
      <c r="B194" s="35">
        <v>41348</v>
      </c>
      <c r="C194" s="37" t="s">
        <v>543</v>
      </c>
      <c r="D194" s="15" t="s">
        <v>55</v>
      </c>
      <c r="E194" s="93" t="s">
        <v>96</v>
      </c>
      <c r="F194" s="19">
        <v>0</v>
      </c>
      <c r="G194" s="19">
        <v>0</v>
      </c>
      <c r="H194" s="19">
        <v>-114.6</v>
      </c>
      <c r="I194" s="19"/>
      <c r="J194" s="19"/>
      <c r="K194" s="89" t="s">
        <v>185</v>
      </c>
      <c r="L194" s="41"/>
      <c r="M194" s="38"/>
    </row>
    <row r="195" spans="1:13" s="39" customFormat="1" ht="30">
      <c r="A195" s="3"/>
      <c r="B195" s="35">
        <v>41348</v>
      </c>
      <c r="C195" s="37" t="s">
        <v>565</v>
      </c>
      <c r="D195" s="15" t="s">
        <v>55</v>
      </c>
      <c r="E195" s="93" t="s">
        <v>96</v>
      </c>
      <c r="F195" s="19">
        <v>0</v>
      </c>
      <c r="G195" s="19">
        <v>0</v>
      </c>
      <c r="H195" s="19">
        <v>-114</v>
      </c>
      <c r="I195" s="19"/>
      <c r="J195" s="19"/>
      <c r="K195" s="37"/>
      <c r="L195" s="41"/>
      <c r="M195" s="38"/>
    </row>
    <row r="196" spans="1:13" s="39" customFormat="1" ht="45">
      <c r="A196" s="3"/>
      <c r="B196" s="35">
        <v>41348</v>
      </c>
      <c r="C196" s="37" t="s">
        <v>545</v>
      </c>
      <c r="D196" s="15" t="s">
        <v>55</v>
      </c>
      <c r="E196" s="93" t="s">
        <v>96</v>
      </c>
      <c r="F196" s="19">
        <v>0</v>
      </c>
      <c r="G196" s="19">
        <v>0</v>
      </c>
      <c r="H196" s="19">
        <v>-75</v>
      </c>
      <c r="I196" s="19"/>
      <c r="J196" s="19"/>
      <c r="K196" s="89" t="s">
        <v>185</v>
      </c>
      <c r="L196" s="34"/>
      <c r="M196" s="14"/>
    </row>
    <row r="197" spans="1:13" s="39" customFormat="1" ht="30">
      <c r="A197" s="3"/>
      <c r="B197" s="35">
        <v>41348</v>
      </c>
      <c r="C197" s="37" t="s">
        <v>514</v>
      </c>
      <c r="D197" s="15" t="s">
        <v>77</v>
      </c>
      <c r="E197" s="93" t="s">
        <v>127</v>
      </c>
      <c r="F197" s="19"/>
      <c r="G197" s="19"/>
      <c r="H197" s="19">
        <v>-442.81</v>
      </c>
      <c r="I197" s="19"/>
      <c r="J197" s="19"/>
      <c r="K197" s="83"/>
      <c r="L197" s="41"/>
      <c r="M197" s="38"/>
    </row>
    <row r="198" spans="1:13" s="39" customFormat="1" ht="60">
      <c r="A198" s="3"/>
      <c r="B198" s="35">
        <v>41348</v>
      </c>
      <c r="C198" s="37" t="s">
        <v>525</v>
      </c>
      <c r="D198" s="15" t="s">
        <v>87</v>
      </c>
      <c r="E198" s="93" t="s">
        <v>28</v>
      </c>
      <c r="F198" s="19">
        <v>0</v>
      </c>
      <c r="G198" s="19">
        <v>0</v>
      </c>
      <c r="H198" s="19">
        <v>-500.16</v>
      </c>
      <c r="I198" s="19"/>
      <c r="J198" s="19"/>
      <c r="K198" s="89"/>
      <c r="L198" s="41"/>
      <c r="M198" s="38"/>
    </row>
    <row r="199" spans="1:13" s="39" customFormat="1" ht="75">
      <c r="A199" s="3"/>
      <c r="B199" s="35">
        <v>41349</v>
      </c>
      <c r="C199" s="37" t="s">
        <v>504</v>
      </c>
      <c r="D199" s="15" t="s">
        <v>147</v>
      </c>
      <c r="E199" s="93" t="s">
        <v>24</v>
      </c>
      <c r="F199" s="19">
        <v>0</v>
      </c>
      <c r="G199" s="19">
        <v>0</v>
      </c>
      <c r="H199" s="19">
        <v>-57.75</v>
      </c>
      <c r="I199" s="19"/>
      <c r="J199" s="19"/>
      <c r="K199" s="89"/>
      <c r="L199" s="41"/>
      <c r="M199" s="38"/>
    </row>
    <row r="200" spans="2:13" ht="15">
      <c r="B200" s="35">
        <v>41350</v>
      </c>
      <c r="C200" s="37" t="s">
        <v>494</v>
      </c>
      <c r="D200" s="15" t="s">
        <v>68</v>
      </c>
      <c r="E200" s="93" t="s">
        <v>21</v>
      </c>
      <c r="F200" s="19">
        <v>0</v>
      </c>
      <c r="G200" s="19">
        <v>0</v>
      </c>
      <c r="H200" s="19">
        <v>-37.5</v>
      </c>
      <c r="I200" s="19"/>
      <c r="J200" s="19"/>
      <c r="K200" s="89"/>
      <c r="L200" s="41"/>
      <c r="M200" s="38"/>
    </row>
    <row r="201" spans="1:13" s="39" customFormat="1" ht="45">
      <c r="A201" s="3"/>
      <c r="B201" s="35">
        <v>41351</v>
      </c>
      <c r="C201" s="37" t="s">
        <v>552</v>
      </c>
      <c r="D201" s="15" t="s">
        <v>75</v>
      </c>
      <c r="E201" s="93" t="s">
        <v>140</v>
      </c>
      <c r="F201" s="19">
        <v>0</v>
      </c>
      <c r="G201" s="19">
        <v>0</v>
      </c>
      <c r="H201" s="19">
        <v>-50</v>
      </c>
      <c r="I201" s="19"/>
      <c r="J201" s="19"/>
      <c r="K201" s="89" t="s">
        <v>185</v>
      </c>
      <c r="L201" s="41"/>
      <c r="M201" s="38"/>
    </row>
    <row r="202" spans="1:13" s="39" customFormat="1" ht="60">
      <c r="A202" s="3"/>
      <c r="B202" s="35">
        <v>41351</v>
      </c>
      <c r="C202" s="37" t="s">
        <v>205</v>
      </c>
      <c r="D202" s="15" t="s">
        <v>146</v>
      </c>
      <c r="E202" s="93" t="s">
        <v>16</v>
      </c>
      <c r="F202" s="19">
        <v>0</v>
      </c>
      <c r="G202" s="19">
        <v>0</v>
      </c>
      <c r="H202" s="19">
        <v>-300</v>
      </c>
      <c r="I202" s="19"/>
      <c r="J202" s="19"/>
      <c r="K202" s="89"/>
      <c r="L202" s="41"/>
      <c r="M202" s="38"/>
    </row>
    <row r="203" spans="1:13" s="39" customFormat="1" ht="15">
      <c r="A203" s="3"/>
      <c r="B203" s="35">
        <v>41351</v>
      </c>
      <c r="C203" s="37" t="s">
        <v>495</v>
      </c>
      <c r="D203" s="15" t="s">
        <v>130</v>
      </c>
      <c r="E203" s="93" t="s">
        <v>23</v>
      </c>
      <c r="F203" s="19">
        <v>0</v>
      </c>
      <c r="G203" s="19">
        <v>0</v>
      </c>
      <c r="H203" s="19">
        <v>-100</v>
      </c>
      <c r="I203" s="19"/>
      <c r="J203" s="19"/>
      <c r="K203" s="89" t="s">
        <v>496</v>
      </c>
      <c r="L203" s="41"/>
      <c r="M203" s="38"/>
    </row>
    <row r="204" spans="1:13" s="39" customFormat="1" ht="60">
      <c r="A204" s="3"/>
      <c r="B204" s="35">
        <v>41352</v>
      </c>
      <c r="C204" s="37" t="s">
        <v>473</v>
      </c>
      <c r="D204" s="15" t="s">
        <v>88</v>
      </c>
      <c r="E204" s="93" t="s">
        <v>42</v>
      </c>
      <c r="F204" s="19">
        <v>0</v>
      </c>
      <c r="G204" s="19">
        <v>-2030</v>
      </c>
      <c r="H204" s="19">
        <v>0</v>
      </c>
      <c r="I204" s="19"/>
      <c r="J204" s="19"/>
      <c r="K204" s="89"/>
      <c r="L204" s="41"/>
      <c r="M204" s="38"/>
    </row>
    <row r="205" spans="1:13" s="39" customFormat="1" ht="45">
      <c r="A205" s="3"/>
      <c r="B205" s="35">
        <v>41352</v>
      </c>
      <c r="C205" s="37" t="s">
        <v>472</v>
      </c>
      <c r="D205" s="15" t="s">
        <v>88</v>
      </c>
      <c r="E205" s="93" t="s">
        <v>42</v>
      </c>
      <c r="F205" s="19">
        <v>0</v>
      </c>
      <c r="G205" s="19">
        <v>-1885</v>
      </c>
      <c r="H205" s="19">
        <v>0</v>
      </c>
      <c r="I205" s="19"/>
      <c r="J205" s="19"/>
      <c r="K205" s="89"/>
      <c r="L205" s="41"/>
      <c r="M205" s="38"/>
    </row>
    <row r="206" spans="1:13" s="39" customFormat="1" ht="30">
      <c r="A206" s="3"/>
      <c r="B206" s="35">
        <v>41352</v>
      </c>
      <c r="C206" s="37" t="s">
        <v>471</v>
      </c>
      <c r="D206" s="15" t="s">
        <v>88</v>
      </c>
      <c r="E206" s="93" t="s">
        <v>42</v>
      </c>
      <c r="F206" s="19">
        <v>0</v>
      </c>
      <c r="G206" s="19">
        <v>-870</v>
      </c>
      <c r="H206" s="19">
        <v>0</v>
      </c>
      <c r="I206" s="19"/>
      <c r="J206" s="19"/>
      <c r="K206" s="89"/>
      <c r="L206" s="41"/>
      <c r="M206" s="38"/>
    </row>
    <row r="207" spans="1:13" s="39" customFormat="1" ht="30">
      <c r="A207" s="3"/>
      <c r="B207" s="35">
        <v>41352</v>
      </c>
      <c r="C207" s="37" t="s">
        <v>470</v>
      </c>
      <c r="D207" s="15" t="s">
        <v>88</v>
      </c>
      <c r="E207" s="93" t="s">
        <v>42</v>
      </c>
      <c r="F207" s="19">
        <v>0</v>
      </c>
      <c r="G207" s="19">
        <v>-29</v>
      </c>
      <c r="H207" s="19">
        <v>0</v>
      </c>
      <c r="I207" s="19"/>
      <c r="J207" s="19"/>
      <c r="K207" s="89"/>
      <c r="L207" s="41"/>
      <c r="M207" s="38"/>
    </row>
    <row r="208" spans="1:13" s="39" customFormat="1" ht="30">
      <c r="A208" s="3"/>
      <c r="B208" s="35">
        <v>41352</v>
      </c>
      <c r="C208" s="37" t="s">
        <v>533</v>
      </c>
      <c r="D208" s="15" t="s">
        <v>75</v>
      </c>
      <c r="E208" s="93" t="s">
        <v>140</v>
      </c>
      <c r="F208" s="19">
        <v>0</v>
      </c>
      <c r="G208" s="19">
        <v>0</v>
      </c>
      <c r="H208" s="19">
        <v>-192.67</v>
      </c>
      <c r="I208" s="19"/>
      <c r="J208" s="19"/>
      <c r="K208" s="89" t="s">
        <v>185</v>
      </c>
      <c r="L208" s="41"/>
      <c r="M208" s="38"/>
    </row>
    <row r="209" spans="1:13" s="39" customFormat="1" ht="60">
      <c r="A209" s="3"/>
      <c r="B209" s="35">
        <v>41352</v>
      </c>
      <c r="C209" s="37" t="s">
        <v>513</v>
      </c>
      <c r="D209" s="15" t="s">
        <v>87</v>
      </c>
      <c r="E209" s="93" t="s">
        <v>28</v>
      </c>
      <c r="F209" s="19">
        <v>0</v>
      </c>
      <c r="G209" s="19">
        <v>0</v>
      </c>
      <c r="H209" s="19">
        <v>-500.16</v>
      </c>
      <c r="I209" s="19"/>
      <c r="J209" s="19"/>
      <c r="K209" s="55"/>
      <c r="L209" s="41"/>
      <c r="M209" s="38"/>
    </row>
    <row r="210" spans="1:13" s="39" customFormat="1" ht="75">
      <c r="A210" s="3"/>
      <c r="B210" s="35">
        <v>41352</v>
      </c>
      <c r="C210" s="37" t="s">
        <v>505</v>
      </c>
      <c r="D210" s="15" t="s">
        <v>87</v>
      </c>
      <c r="E210" s="93" t="s">
        <v>28</v>
      </c>
      <c r="F210" s="19">
        <v>0</v>
      </c>
      <c r="G210" s="19">
        <v>0</v>
      </c>
      <c r="H210" s="19">
        <v>-400</v>
      </c>
      <c r="I210" s="19"/>
      <c r="J210" s="19"/>
      <c r="K210" s="55"/>
      <c r="L210" s="41"/>
      <c r="M210" s="38"/>
    </row>
    <row r="211" spans="1:13" s="39" customFormat="1" ht="60">
      <c r="A211" s="3"/>
      <c r="B211" s="35">
        <v>41353</v>
      </c>
      <c r="C211" s="37" t="s">
        <v>229</v>
      </c>
      <c r="D211" s="15" t="s">
        <v>149</v>
      </c>
      <c r="E211" s="93" t="s">
        <v>233</v>
      </c>
      <c r="F211" s="19">
        <v>0</v>
      </c>
      <c r="G211" s="19">
        <v>-12400</v>
      </c>
      <c r="H211" s="19">
        <v>0</v>
      </c>
      <c r="I211" s="19"/>
      <c r="J211" s="19"/>
      <c r="K211" s="55"/>
      <c r="L211" s="41"/>
      <c r="M211" s="38"/>
    </row>
    <row r="212" spans="1:13" s="39" customFormat="1" ht="45">
      <c r="A212" s="3"/>
      <c r="B212" s="35">
        <v>41354</v>
      </c>
      <c r="C212" s="37" t="s">
        <v>497</v>
      </c>
      <c r="D212" s="15" t="s">
        <v>87</v>
      </c>
      <c r="E212" s="93" t="s">
        <v>28</v>
      </c>
      <c r="F212" s="19">
        <v>0</v>
      </c>
      <c r="G212" s="19">
        <v>0</v>
      </c>
      <c r="H212" s="19">
        <v>-300.23</v>
      </c>
      <c r="I212" s="19"/>
      <c r="J212" s="19"/>
      <c r="K212" s="89"/>
      <c r="L212" s="41"/>
      <c r="M212" s="38"/>
    </row>
    <row r="213" spans="1:13" s="39" customFormat="1" ht="75">
      <c r="A213" s="3"/>
      <c r="B213" s="35">
        <v>41355</v>
      </c>
      <c r="C213" s="37" t="s">
        <v>534</v>
      </c>
      <c r="D213" s="15" t="s">
        <v>55</v>
      </c>
      <c r="E213" s="93" t="s">
        <v>96</v>
      </c>
      <c r="F213" s="19">
        <v>0</v>
      </c>
      <c r="G213" s="19">
        <v>0</v>
      </c>
      <c r="H213" s="19">
        <v>-440.33</v>
      </c>
      <c r="I213" s="19"/>
      <c r="J213" s="19"/>
      <c r="K213" s="89" t="s">
        <v>185</v>
      </c>
      <c r="L213" s="41"/>
      <c r="M213" s="38"/>
    </row>
    <row r="214" spans="1:13" s="39" customFormat="1" ht="45">
      <c r="A214" s="3"/>
      <c r="B214" s="35">
        <v>41355</v>
      </c>
      <c r="C214" s="37" t="s">
        <v>535</v>
      </c>
      <c r="D214" s="15" t="s">
        <v>55</v>
      </c>
      <c r="E214" s="93" t="s">
        <v>96</v>
      </c>
      <c r="F214" s="19">
        <v>0</v>
      </c>
      <c r="G214" s="19">
        <v>0</v>
      </c>
      <c r="H214" s="19">
        <v>-104.06</v>
      </c>
      <c r="I214" s="19"/>
      <c r="J214" s="19"/>
      <c r="K214" s="89" t="s">
        <v>185</v>
      </c>
      <c r="L214" s="41"/>
      <c r="M214" s="38"/>
    </row>
    <row r="215" spans="1:13" s="39" customFormat="1" ht="30">
      <c r="A215" s="3"/>
      <c r="B215" s="35">
        <v>41355</v>
      </c>
      <c r="C215" s="37" t="s">
        <v>529</v>
      </c>
      <c r="D215" s="15" t="s">
        <v>77</v>
      </c>
      <c r="E215" s="93" t="s">
        <v>127</v>
      </c>
      <c r="F215" s="19">
        <v>0</v>
      </c>
      <c r="G215" s="19">
        <v>0</v>
      </c>
      <c r="H215" s="19">
        <v>-10090.07</v>
      </c>
      <c r="I215" s="19"/>
      <c r="J215" s="19"/>
      <c r="K215" s="55"/>
      <c r="L215" s="41"/>
      <c r="M215" s="38"/>
    </row>
    <row r="216" spans="1:13" s="39" customFormat="1" ht="75">
      <c r="A216" s="6"/>
      <c r="B216" s="35">
        <v>41355</v>
      </c>
      <c r="C216" s="37" t="s">
        <v>498</v>
      </c>
      <c r="D216" s="15" t="s">
        <v>146</v>
      </c>
      <c r="E216" s="93" t="s">
        <v>16</v>
      </c>
      <c r="F216" s="19">
        <v>0</v>
      </c>
      <c r="G216" s="19">
        <v>0</v>
      </c>
      <c r="H216" s="19">
        <v>-150</v>
      </c>
      <c r="I216" s="19"/>
      <c r="J216" s="19"/>
      <c r="K216" s="89"/>
      <c r="L216" s="34"/>
      <c r="M216" s="14"/>
    </row>
    <row r="217" spans="1:13" s="39" customFormat="1" ht="15">
      <c r="A217" s="3"/>
      <c r="B217" s="35">
        <v>41355</v>
      </c>
      <c r="C217" s="37" t="s">
        <v>499</v>
      </c>
      <c r="D217" s="15" t="s">
        <v>130</v>
      </c>
      <c r="E217" s="93" t="s">
        <v>23</v>
      </c>
      <c r="F217" s="19">
        <v>0</v>
      </c>
      <c r="G217" s="19">
        <v>0</v>
      </c>
      <c r="H217" s="19">
        <v>-100</v>
      </c>
      <c r="I217" s="19"/>
      <c r="J217" s="19"/>
      <c r="K217" s="89"/>
      <c r="L217" s="41"/>
      <c r="M217" s="38"/>
    </row>
    <row r="218" spans="1:13" s="39" customFormat="1" ht="45">
      <c r="A218" s="3"/>
      <c r="B218" s="12">
        <v>41355</v>
      </c>
      <c r="C218" s="15" t="s">
        <v>797</v>
      </c>
      <c r="D218" s="15" t="s">
        <v>87</v>
      </c>
      <c r="E218" s="93" t="s">
        <v>28</v>
      </c>
      <c r="F218" s="19"/>
      <c r="G218" s="19"/>
      <c r="H218" s="19">
        <v>-2000</v>
      </c>
      <c r="I218" s="19"/>
      <c r="J218" s="19"/>
      <c r="K218" s="104"/>
      <c r="L218" s="41"/>
      <c r="M218" s="38"/>
    </row>
    <row r="219" spans="1:13" s="39" customFormat="1" ht="45">
      <c r="A219" s="3"/>
      <c r="B219" s="35">
        <v>41356</v>
      </c>
      <c r="C219" s="37" t="s">
        <v>521</v>
      </c>
      <c r="D219" s="15" t="s">
        <v>55</v>
      </c>
      <c r="E219" s="93" t="s">
        <v>96</v>
      </c>
      <c r="F219" s="19">
        <v>0</v>
      </c>
      <c r="G219" s="19">
        <v>0</v>
      </c>
      <c r="H219" s="19">
        <v>-190</v>
      </c>
      <c r="I219" s="19"/>
      <c r="J219" s="19"/>
      <c r="K219" s="89"/>
      <c r="L219" s="41"/>
      <c r="M219" s="38"/>
    </row>
    <row r="220" spans="1:13" s="39" customFormat="1" ht="30">
      <c r="A220" s="3"/>
      <c r="B220" s="35">
        <v>41356</v>
      </c>
      <c r="C220" s="37" t="s">
        <v>548</v>
      </c>
      <c r="D220" s="15" t="s">
        <v>55</v>
      </c>
      <c r="E220" s="93" t="s">
        <v>96</v>
      </c>
      <c r="F220" s="19">
        <v>-1423.4</v>
      </c>
      <c r="G220" s="19">
        <v>0</v>
      </c>
      <c r="H220" s="19">
        <v>0</v>
      </c>
      <c r="I220" s="19"/>
      <c r="J220" s="19"/>
      <c r="K220" s="89" t="s">
        <v>185</v>
      </c>
      <c r="L220" s="41"/>
      <c r="M220" s="38"/>
    </row>
    <row r="221" spans="1:13" s="39" customFormat="1" ht="105">
      <c r="A221" s="3"/>
      <c r="B221" s="35">
        <v>41356</v>
      </c>
      <c r="C221" s="37" t="s">
        <v>1579</v>
      </c>
      <c r="D221" s="15" t="s">
        <v>75</v>
      </c>
      <c r="E221" s="93" t="s">
        <v>140</v>
      </c>
      <c r="F221" s="19">
        <v>0</v>
      </c>
      <c r="G221" s="19">
        <v>0</v>
      </c>
      <c r="H221" s="19">
        <v>-500.06</v>
      </c>
      <c r="I221" s="19"/>
      <c r="J221" s="19"/>
      <c r="K221" s="89"/>
      <c r="L221" s="41"/>
      <c r="M221" s="38"/>
    </row>
    <row r="222" spans="1:13" s="39" customFormat="1" ht="90">
      <c r="A222" s="3"/>
      <c r="B222" s="35">
        <v>41356</v>
      </c>
      <c r="C222" s="37" t="s">
        <v>509</v>
      </c>
      <c r="D222" s="15" t="s">
        <v>71</v>
      </c>
      <c r="E222" s="93" t="s">
        <v>121</v>
      </c>
      <c r="F222" s="19">
        <v>0</v>
      </c>
      <c r="G222" s="19">
        <v>0</v>
      </c>
      <c r="H222" s="19">
        <v>-439.2</v>
      </c>
      <c r="I222" s="19"/>
      <c r="J222" s="19"/>
      <c r="K222" s="89" t="s">
        <v>185</v>
      </c>
      <c r="L222" s="41"/>
      <c r="M222" s="38"/>
    </row>
    <row r="223" spans="1:13" s="39" customFormat="1" ht="45">
      <c r="A223" s="3"/>
      <c r="B223" s="35">
        <v>41356</v>
      </c>
      <c r="C223" s="37" t="s">
        <v>520</v>
      </c>
      <c r="D223" s="15" t="s">
        <v>54</v>
      </c>
      <c r="E223" s="93" t="s">
        <v>119</v>
      </c>
      <c r="F223" s="19">
        <v>0</v>
      </c>
      <c r="G223" s="19">
        <v>0</v>
      </c>
      <c r="H223" s="19">
        <v>-100</v>
      </c>
      <c r="I223" s="19"/>
      <c r="J223" s="19"/>
      <c r="K223" s="89"/>
      <c r="L223" s="41"/>
      <c r="M223" s="38"/>
    </row>
    <row r="224" spans="1:13" s="39" customFormat="1" ht="60">
      <c r="A224" s="3"/>
      <c r="B224" s="35">
        <v>41358</v>
      </c>
      <c r="C224" s="37" t="s">
        <v>235</v>
      </c>
      <c r="D224" s="15" t="s">
        <v>70</v>
      </c>
      <c r="E224" s="93" t="s">
        <v>136</v>
      </c>
      <c r="F224" s="19">
        <v>0</v>
      </c>
      <c r="G224" s="19">
        <v>-8435.7</v>
      </c>
      <c r="H224" s="19">
        <v>0</v>
      </c>
      <c r="I224" s="19"/>
      <c r="J224" s="19"/>
      <c r="K224" s="89"/>
      <c r="L224" s="41"/>
      <c r="M224" s="38"/>
    </row>
    <row r="225" spans="1:13" s="39" customFormat="1" ht="60">
      <c r="A225" s="3"/>
      <c r="B225" s="35">
        <v>41358</v>
      </c>
      <c r="C225" s="37" t="s">
        <v>241</v>
      </c>
      <c r="D225" s="15" t="s">
        <v>138</v>
      </c>
      <c r="E225" s="93" t="s">
        <v>19</v>
      </c>
      <c r="F225" s="19">
        <v>0</v>
      </c>
      <c r="G225" s="19">
        <v>-69</v>
      </c>
      <c r="H225" s="19">
        <v>0</v>
      </c>
      <c r="I225" s="19"/>
      <c r="J225" s="19"/>
      <c r="K225" s="89"/>
      <c r="L225" s="41"/>
      <c r="M225" s="38"/>
    </row>
    <row r="226" spans="1:13" s="39" customFormat="1" ht="15">
      <c r="A226" s="3"/>
      <c r="B226" s="35">
        <v>41358</v>
      </c>
      <c r="C226" s="37" t="s">
        <v>500</v>
      </c>
      <c r="D226" s="15" t="s">
        <v>130</v>
      </c>
      <c r="E226" s="93" t="s">
        <v>23</v>
      </c>
      <c r="F226" s="19">
        <v>0</v>
      </c>
      <c r="G226" s="19">
        <v>0</v>
      </c>
      <c r="H226" s="19">
        <v>-500</v>
      </c>
      <c r="I226" s="19"/>
      <c r="J226" s="19"/>
      <c r="K226" s="89"/>
      <c r="L226" s="41"/>
      <c r="M226" s="38"/>
    </row>
    <row r="227" spans="1:13" s="39" customFormat="1" ht="45">
      <c r="A227" s="3"/>
      <c r="B227" s="35">
        <v>41358</v>
      </c>
      <c r="C227" s="37" t="s">
        <v>458</v>
      </c>
      <c r="D227" s="15" t="s">
        <v>90</v>
      </c>
      <c r="E227" s="93" t="s">
        <v>50</v>
      </c>
      <c r="F227" s="19">
        <v>0</v>
      </c>
      <c r="G227" s="19">
        <v>-1000</v>
      </c>
      <c r="H227" s="19">
        <v>0</v>
      </c>
      <c r="I227" s="19"/>
      <c r="J227" s="19"/>
      <c r="K227" s="55"/>
      <c r="L227" s="41"/>
      <c r="M227" s="38"/>
    </row>
    <row r="228" spans="1:13" s="39" customFormat="1" ht="15">
      <c r="A228" s="3"/>
      <c r="B228" s="35">
        <v>41359</v>
      </c>
      <c r="C228" s="37" t="s">
        <v>530</v>
      </c>
      <c r="D228" s="15" t="s">
        <v>55</v>
      </c>
      <c r="E228" s="93" t="s">
        <v>96</v>
      </c>
      <c r="F228" s="19">
        <v>0</v>
      </c>
      <c r="G228" s="19">
        <v>0</v>
      </c>
      <c r="H228" s="19">
        <v>-926.67</v>
      </c>
      <c r="I228" s="19"/>
      <c r="J228" s="19"/>
      <c r="K228" s="89" t="s">
        <v>185</v>
      </c>
      <c r="L228" s="41"/>
      <c r="M228" s="38"/>
    </row>
    <row r="229" spans="1:13" s="39" customFormat="1" ht="90">
      <c r="A229" s="3"/>
      <c r="B229" s="35">
        <v>41359</v>
      </c>
      <c r="C229" s="37" t="s">
        <v>526</v>
      </c>
      <c r="D229" s="15" t="s">
        <v>55</v>
      </c>
      <c r="E229" s="93" t="s">
        <v>96</v>
      </c>
      <c r="F229" s="19">
        <v>0</v>
      </c>
      <c r="G229" s="19">
        <v>0</v>
      </c>
      <c r="H229" s="19">
        <v>-224.66</v>
      </c>
      <c r="I229" s="19"/>
      <c r="J229" s="19"/>
      <c r="K229" s="89" t="s">
        <v>185</v>
      </c>
      <c r="L229" s="41"/>
      <c r="M229" s="38"/>
    </row>
    <row r="230" spans="1:13" s="39" customFormat="1" ht="30">
      <c r="A230" s="3"/>
      <c r="B230" s="35">
        <v>41360</v>
      </c>
      <c r="C230" s="37" t="s">
        <v>241</v>
      </c>
      <c r="D230" s="15" t="s">
        <v>138</v>
      </c>
      <c r="E230" s="93" t="s">
        <v>19</v>
      </c>
      <c r="F230" s="19">
        <v>0</v>
      </c>
      <c r="G230" s="19">
        <v>-46</v>
      </c>
      <c r="H230" s="19">
        <v>0</v>
      </c>
      <c r="I230" s="19"/>
      <c r="J230" s="19"/>
      <c r="K230" s="89"/>
      <c r="L230" s="41"/>
      <c r="M230" s="38"/>
    </row>
    <row r="231" spans="1:13" s="39" customFormat="1" ht="15">
      <c r="A231" s="3"/>
      <c r="B231" s="35">
        <v>41360</v>
      </c>
      <c r="C231" s="37" t="s">
        <v>1601</v>
      </c>
      <c r="D231" s="15" t="s">
        <v>75</v>
      </c>
      <c r="E231" s="93" t="s">
        <v>140</v>
      </c>
      <c r="F231" s="19">
        <v>0</v>
      </c>
      <c r="G231" s="19">
        <v>0</v>
      </c>
      <c r="H231" s="19">
        <v>-870</v>
      </c>
      <c r="I231" s="19"/>
      <c r="J231" s="19"/>
      <c r="K231" s="89"/>
      <c r="L231" s="41"/>
      <c r="M231" s="38"/>
    </row>
    <row r="232" spans="1:13" s="39" customFormat="1" ht="60">
      <c r="A232" s="3"/>
      <c r="B232" s="35">
        <v>41360</v>
      </c>
      <c r="C232" s="37" t="s">
        <v>1581</v>
      </c>
      <c r="D232" s="15" t="s">
        <v>75</v>
      </c>
      <c r="E232" s="93" t="s">
        <v>140</v>
      </c>
      <c r="F232" s="19">
        <v>0</v>
      </c>
      <c r="G232" s="19">
        <v>0</v>
      </c>
      <c r="H232" s="19">
        <v>-500</v>
      </c>
      <c r="I232" s="19"/>
      <c r="J232" s="19"/>
      <c r="K232" s="55"/>
      <c r="L232" s="41"/>
      <c r="M232" s="38"/>
    </row>
    <row r="233" spans="1:13" s="39" customFormat="1" ht="90">
      <c r="A233" s="3"/>
      <c r="B233" s="35">
        <v>41360</v>
      </c>
      <c r="C233" s="37" t="s">
        <v>1580</v>
      </c>
      <c r="D233" s="15" t="s">
        <v>75</v>
      </c>
      <c r="E233" s="93" t="s">
        <v>140</v>
      </c>
      <c r="F233" s="19">
        <v>0</v>
      </c>
      <c r="G233" s="19">
        <v>0</v>
      </c>
      <c r="H233" s="19">
        <v>-499.89</v>
      </c>
      <c r="I233" s="19"/>
      <c r="J233" s="19"/>
      <c r="K233" s="89"/>
      <c r="L233" s="41"/>
      <c r="M233" s="38"/>
    </row>
    <row r="234" spans="1:13" s="39" customFormat="1" ht="90">
      <c r="A234" s="3"/>
      <c r="B234" s="35">
        <v>41360</v>
      </c>
      <c r="C234" s="37" t="s">
        <v>501</v>
      </c>
      <c r="D234" s="15" t="s">
        <v>75</v>
      </c>
      <c r="E234" s="93" t="s">
        <v>140</v>
      </c>
      <c r="F234" s="19">
        <v>0</v>
      </c>
      <c r="G234" s="19">
        <v>0</v>
      </c>
      <c r="H234" s="19">
        <v>-43.6</v>
      </c>
      <c r="I234" s="19"/>
      <c r="J234" s="19"/>
      <c r="K234" s="89"/>
      <c r="L234" s="41"/>
      <c r="M234" s="38"/>
    </row>
    <row r="235" spans="1:13" s="39" customFormat="1" ht="60">
      <c r="A235" s="3"/>
      <c r="B235" s="35">
        <v>41360</v>
      </c>
      <c r="C235" s="37" t="s">
        <v>508</v>
      </c>
      <c r="D235" s="15" t="s">
        <v>75</v>
      </c>
      <c r="E235" s="93" t="s">
        <v>140</v>
      </c>
      <c r="F235" s="19">
        <v>0</v>
      </c>
      <c r="G235" s="19">
        <v>0</v>
      </c>
      <c r="H235" s="19">
        <v>-40</v>
      </c>
      <c r="I235" s="19"/>
      <c r="J235" s="19"/>
      <c r="K235" s="89" t="s">
        <v>185</v>
      </c>
      <c r="L235" s="41"/>
      <c r="M235" s="38"/>
    </row>
    <row r="236" spans="1:13" s="39" customFormat="1" ht="60">
      <c r="A236" s="3"/>
      <c r="B236" s="35">
        <v>41360</v>
      </c>
      <c r="C236" s="37" t="s">
        <v>444</v>
      </c>
      <c r="D236" s="15" t="s">
        <v>87</v>
      </c>
      <c r="E236" s="93" t="s">
        <v>28</v>
      </c>
      <c r="F236" s="19">
        <v>-1400</v>
      </c>
      <c r="G236" s="19">
        <v>0</v>
      </c>
      <c r="H236" s="19">
        <v>0</v>
      </c>
      <c r="I236" s="19"/>
      <c r="J236" s="19"/>
      <c r="K236" s="55"/>
      <c r="L236" s="41"/>
      <c r="M236" s="38"/>
    </row>
    <row r="237" spans="1:13" s="39" customFormat="1" ht="75">
      <c r="A237" s="3"/>
      <c r="B237" s="35">
        <v>41362</v>
      </c>
      <c r="C237" s="37" t="s">
        <v>241</v>
      </c>
      <c r="D237" s="15" t="s">
        <v>138</v>
      </c>
      <c r="E237" s="93" t="s">
        <v>19</v>
      </c>
      <c r="F237" s="19">
        <v>0</v>
      </c>
      <c r="G237" s="19">
        <v>-23</v>
      </c>
      <c r="H237" s="19">
        <v>0</v>
      </c>
      <c r="I237" s="19"/>
      <c r="J237" s="19"/>
      <c r="K237" s="89"/>
      <c r="L237" s="34"/>
      <c r="M237" s="14"/>
    </row>
    <row r="238" spans="1:13" s="39" customFormat="1" ht="15">
      <c r="A238" s="3"/>
      <c r="B238" s="35">
        <v>41362</v>
      </c>
      <c r="C238" s="37" t="s">
        <v>1083</v>
      </c>
      <c r="D238" s="15" t="s">
        <v>75</v>
      </c>
      <c r="E238" s="93" t="s">
        <v>140</v>
      </c>
      <c r="F238" s="19"/>
      <c r="G238" s="19"/>
      <c r="H238" s="19">
        <v>-2658.24</v>
      </c>
      <c r="I238" s="19"/>
      <c r="J238" s="19"/>
      <c r="K238" s="83"/>
      <c r="L238" s="41"/>
      <c r="M238" s="38"/>
    </row>
    <row r="239" spans="1:13" s="39" customFormat="1" ht="60">
      <c r="A239" s="3"/>
      <c r="B239" s="35">
        <v>41362</v>
      </c>
      <c r="C239" s="37" t="s">
        <v>432</v>
      </c>
      <c r="D239" s="15" t="s">
        <v>130</v>
      </c>
      <c r="E239" s="93" t="s">
        <v>23</v>
      </c>
      <c r="F239" s="19">
        <v>0</v>
      </c>
      <c r="G239" s="19">
        <v>0</v>
      </c>
      <c r="H239" s="19">
        <v>-100</v>
      </c>
      <c r="I239" s="19"/>
      <c r="J239" s="19"/>
      <c r="K239" s="89"/>
      <c r="L239" s="41"/>
      <c r="M239" s="38"/>
    </row>
    <row r="240" spans="1:13" s="39" customFormat="1" ht="60">
      <c r="A240" s="3"/>
      <c r="B240" s="35">
        <v>41362</v>
      </c>
      <c r="C240" s="37" t="s">
        <v>502</v>
      </c>
      <c r="D240" s="15" t="s">
        <v>89</v>
      </c>
      <c r="E240" s="93" t="s">
        <v>49</v>
      </c>
      <c r="F240" s="19">
        <v>0</v>
      </c>
      <c r="G240" s="19">
        <v>0</v>
      </c>
      <c r="H240" s="19">
        <v>-100</v>
      </c>
      <c r="I240" s="19"/>
      <c r="J240" s="19"/>
      <c r="K240" s="89"/>
      <c r="L240" s="41"/>
      <c r="M240" s="38"/>
    </row>
    <row r="241" spans="1:13" s="39" customFormat="1" ht="45">
      <c r="A241" s="3"/>
      <c r="B241" s="35">
        <v>41362</v>
      </c>
      <c r="C241" s="37" t="s">
        <v>525</v>
      </c>
      <c r="D241" s="15" t="s">
        <v>87</v>
      </c>
      <c r="E241" s="93" t="s">
        <v>28</v>
      </c>
      <c r="F241" s="19">
        <v>0</v>
      </c>
      <c r="G241" s="19">
        <v>0</v>
      </c>
      <c r="H241" s="19">
        <v>-307</v>
      </c>
      <c r="I241" s="19"/>
      <c r="J241" s="19"/>
      <c r="K241" s="55"/>
      <c r="L241" s="41"/>
      <c r="M241" s="38"/>
    </row>
    <row r="242" spans="1:13" s="39" customFormat="1" ht="75">
      <c r="A242" s="3"/>
      <c r="B242" s="35">
        <v>41363</v>
      </c>
      <c r="C242" s="37" t="s">
        <v>531</v>
      </c>
      <c r="D242" s="15" t="s">
        <v>55</v>
      </c>
      <c r="E242" s="93" t="s">
        <v>96</v>
      </c>
      <c r="F242" s="19">
        <v>0</v>
      </c>
      <c r="G242" s="19">
        <v>0</v>
      </c>
      <c r="H242" s="19">
        <v>-223.11</v>
      </c>
      <c r="I242" s="19"/>
      <c r="J242" s="19"/>
      <c r="K242" s="89" t="s">
        <v>185</v>
      </c>
      <c r="L242" s="41"/>
      <c r="M242" s="38"/>
    </row>
    <row r="243" spans="1:13" s="39" customFormat="1" ht="45">
      <c r="A243" s="3"/>
      <c r="B243" s="35">
        <v>41364</v>
      </c>
      <c r="C243" s="37" t="s">
        <v>460</v>
      </c>
      <c r="D243" s="15" t="s">
        <v>77</v>
      </c>
      <c r="E243" s="93" t="s">
        <v>127</v>
      </c>
      <c r="F243" s="19">
        <v>0</v>
      </c>
      <c r="G243" s="19">
        <v>-33000</v>
      </c>
      <c r="H243" s="19">
        <v>0</v>
      </c>
      <c r="I243" s="19"/>
      <c r="J243" s="19"/>
      <c r="K243" s="55" t="s">
        <v>457</v>
      </c>
      <c r="L243" s="41"/>
      <c r="M243" s="38"/>
    </row>
    <row r="244" spans="1:13" s="39" customFormat="1" ht="60">
      <c r="A244" s="3"/>
      <c r="B244" s="35">
        <v>41364</v>
      </c>
      <c r="C244" s="37" t="s">
        <v>520</v>
      </c>
      <c r="D244" s="15" t="s">
        <v>130</v>
      </c>
      <c r="E244" s="93" t="s">
        <v>23</v>
      </c>
      <c r="F244" s="19">
        <v>0</v>
      </c>
      <c r="G244" s="19">
        <v>0</v>
      </c>
      <c r="H244" s="19">
        <v>-200</v>
      </c>
      <c r="I244" s="19"/>
      <c r="J244" s="19"/>
      <c r="K244" s="89"/>
      <c r="L244" s="41"/>
      <c r="M244" s="38"/>
    </row>
    <row r="245" spans="1:13" s="39" customFormat="1" ht="60">
      <c r="A245" s="3"/>
      <c r="B245" s="35">
        <v>41364</v>
      </c>
      <c r="C245" s="37" t="s">
        <v>520</v>
      </c>
      <c r="D245" s="15" t="s">
        <v>130</v>
      </c>
      <c r="E245" s="93" t="s">
        <v>23</v>
      </c>
      <c r="F245" s="19">
        <v>0</v>
      </c>
      <c r="G245" s="19">
        <v>0</v>
      </c>
      <c r="H245" s="19">
        <v>-60</v>
      </c>
      <c r="I245" s="19"/>
      <c r="J245" s="19"/>
      <c r="K245" s="89"/>
      <c r="L245" s="41"/>
      <c r="M245" s="38"/>
    </row>
    <row r="246" spans="1:13" s="39" customFormat="1" ht="60">
      <c r="A246" s="3"/>
      <c r="B246" s="35">
        <v>41364</v>
      </c>
      <c r="C246" s="37" t="s">
        <v>503</v>
      </c>
      <c r="D246" s="15" t="s">
        <v>87</v>
      </c>
      <c r="E246" s="93" t="s">
        <v>28</v>
      </c>
      <c r="F246" s="19">
        <v>0</v>
      </c>
      <c r="G246" s="19">
        <v>0</v>
      </c>
      <c r="H246" s="19">
        <v>-1085</v>
      </c>
      <c r="I246" s="19"/>
      <c r="J246" s="19"/>
      <c r="K246" s="89"/>
      <c r="L246" s="41"/>
      <c r="M246" s="38"/>
    </row>
    <row r="247" spans="1:13" s="39" customFormat="1" ht="75">
      <c r="A247" s="3"/>
      <c r="B247" s="35">
        <v>41364</v>
      </c>
      <c r="C247" s="37" t="s">
        <v>522</v>
      </c>
      <c r="D247" s="15" t="s">
        <v>87</v>
      </c>
      <c r="E247" s="93" t="s">
        <v>28</v>
      </c>
      <c r="F247" s="19">
        <v>0</v>
      </c>
      <c r="G247" s="19">
        <v>0</v>
      </c>
      <c r="H247" s="19">
        <v>-1054</v>
      </c>
      <c r="I247" s="19"/>
      <c r="J247" s="19"/>
      <c r="K247" s="89"/>
      <c r="L247" s="41"/>
      <c r="M247" s="38"/>
    </row>
    <row r="248" spans="1:13" s="39" customFormat="1" ht="75">
      <c r="A248" s="3"/>
      <c r="B248" s="35">
        <v>41365</v>
      </c>
      <c r="C248" s="37" t="s">
        <v>604</v>
      </c>
      <c r="D248" s="15" t="s">
        <v>149</v>
      </c>
      <c r="E248" s="93" t="s">
        <v>233</v>
      </c>
      <c r="F248" s="19">
        <v>0</v>
      </c>
      <c r="G248" s="19">
        <v>-1150</v>
      </c>
      <c r="H248" s="19">
        <v>0</v>
      </c>
      <c r="I248" s="19"/>
      <c r="J248" s="19"/>
      <c r="K248" s="83"/>
      <c r="L248" s="41"/>
      <c r="M248" s="38"/>
    </row>
    <row r="249" spans="1:13" s="39" customFormat="1" ht="45">
      <c r="A249" s="3"/>
      <c r="B249" s="35">
        <v>41365</v>
      </c>
      <c r="C249" s="37" t="s">
        <v>528</v>
      </c>
      <c r="D249" s="15" t="s">
        <v>55</v>
      </c>
      <c r="E249" s="93" t="s">
        <v>96</v>
      </c>
      <c r="F249" s="19">
        <v>0</v>
      </c>
      <c r="G249" s="19">
        <v>0</v>
      </c>
      <c r="H249" s="19">
        <v>-440</v>
      </c>
      <c r="I249" s="19"/>
      <c r="J249" s="19"/>
      <c r="K249" s="89" t="s">
        <v>185</v>
      </c>
      <c r="L249" s="41"/>
      <c r="M249" s="38"/>
    </row>
    <row r="250" spans="1:13" s="39" customFormat="1" ht="30">
      <c r="A250" s="3"/>
      <c r="B250" s="35">
        <v>41365</v>
      </c>
      <c r="C250" s="37" t="s">
        <v>527</v>
      </c>
      <c r="D250" s="15" t="s">
        <v>55</v>
      </c>
      <c r="E250" s="93" t="s">
        <v>96</v>
      </c>
      <c r="F250" s="19">
        <v>-309.4</v>
      </c>
      <c r="G250" s="19">
        <v>0</v>
      </c>
      <c r="H250" s="19">
        <v>0</v>
      </c>
      <c r="I250" s="19"/>
      <c r="J250" s="19"/>
      <c r="K250" s="89" t="s">
        <v>185</v>
      </c>
      <c r="L250" s="41"/>
      <c r="M250" s="38"/>
    </row>
    <row r="251" spans="1:13" s="39" customFormat="1" ht="30">
      <c r="A251" s="3"/>
      <c r="B251" s="35">
        <v>41365</v>
      </c>
      <c r="C251" s="37" t="s">
        <v>513</v>
      </c>
      <c r="D251" s="15" t="s">
        <v>87</v>
      </c>
      <c r="E251" s="93" t="s">
        <v>28</v>
      </c>
      <c r="F251" s="19">
        <v>0</v>
      </c>
      <c r="G251" s="19">
        <v>0</v>
      </c>
      <c r="H251" s="19">
        <v>-999.92</v>
      </c>
      <c r="I251" s="19"/>
      <c r="J251" s="19"/>
      <c r="K251" s="55"/>
      <c r="L251" s="41"/>
      <c r="M251" s="38"/>
    </row>
    <row r="252" spans="1:13" s="39" customFormat="1" ht="75">
      <c r="A252" s="3"/>
      <c r="B252" s="35">
        <v>41366</v>
      </c>
      <c r="C252" s="37" t="s">
        <v>241</v>
      </c>
      <c r="D252" s="15" t="s">
        <v>138</v>
      </c>
      <c r="E252" s="93" t="s">
        <v>19</v>
      </c>
      <c r="F252" s="19">
        <v>0</v>
      </c>
      <c r="G252" s="19">
        <v>-23</v>
      </c>
      <c r="H252" s="19">
        <v>0</v>
      </c>
      <c r="I252" s="19"/>
      <c r="J252" s="19"/>
      <c r="K252" s="89"/>
      <c r="L252" s="41"/>
      <c r="M252" s="38"/>
    </row>
    <row r="253" spans="1:13" s="39" customFormat="1" ht="15">
      <c r="A253" s="3"/>
      <c r="B253" s="35">
        <v>41366</v>
      </c>
      <c r="C253" s="37" t="s">
        <v>456</v>
      </c>
      <c r="D253" s="15" t="s">
        <v>71</v>
      </c>
      <c r="E253" s="93" t="s">
        <v>121</v>
      </c>
      <c r="F253" s="19">
        <v>0</v>
      </c>
      <c r="G253" s="19">
        <v>-9600</v>
      </c>
      <c r="H253" s="19">
        <v>0</v>
      </c>
      <c r="I253" s="19"/>
      <c r="J253" s="19"/>
      <c r="K253" s="55"/>
      <c r="L253" s="41"/>
      <c r="M253" s="38"/>
    </row>
    <row r="254" spans="1:13" s="39" customFormat="1" ht="45">
      <c r="A254" s="3"/>
      <c r="B254" s="35">
        <v>41366</v>
      </c>
      <c r="C254" s="37" t="s">
        <v>510</v>
      </c>
      <c r="D254" s="15" t="s">
        <v>130</v>
      </c>
      <c r="E254" s="93" t="s">
        <v>23</v>
      </c>
      <c r="F254" s="19">
        <v>0</v>
      </c>
      <c r="G254" s="19">
        <v>0</v>
      </c>
      <c r="H254" s="19">
        <v>-100</v>
      </c>
      <c r="I254" s="19"/>
      <c r="J254" s="19"/>
      <c r="K254" s="89"/>
      <c r="L254" s="41"/>
      <c r="M254" s="38"/>
    </row>
    <row r="255" spans="1:13" s="39" customFormat="1" ht="60">
      <c r="A255" s="3"/>
      <c r="B255" s="35">
        <v>41367</v>
      </c>
      <c r="C255" s="37" t="s">
        <v>241</v>
      </c>
      <c r="D255" s="15" t="s">
        <v>138</v>
      </c>
      <c r="E255" s="93" t="s">
        <v>19</v>
      </c>
      <c r="F255" s="19">
        <v>0</v>
      </c>
      <c r="G255" s="19">
        <v>-46</v>
      </c>
      <c r="H255" s="19">
        <v>0</v>
      </c>
      <c r="I255" s="19"/>
      <c r="J255" s="19"/>
      <c r="K255" s="89"/>
      <c r="L255" s="41"/>
      <c r="M255" s="38"/>
    </row>
    <row r="256" spans="1:13" s="39" customFormat="1" ht="15">
      <c r="A256" s="3"/>
      <c r="B256" s="35">
        <v>41367</v>
      </c>
      <c r="C256" s="37" t="s">
        <v>540</v>
      </c>
      <c r="D256" s="15" t="s">
        <v>55</v>
      </c>
      <c r="E256" s="93" t="s">
        <v>96</v>
      </c>
      <c r="F256" s="19">
        <v>0</v>
      </c>
      <c r="G256" s="19">
        <v>0</v>
      </c>
      <c r="H256" s="19">
        <v>-1121.25</v>
      </c>
      <c r="I256" s="19"/>
      <c r="J256" s="19"/>
      <c r="K256" s="89" t="s">
        <v>185</v>
      </c>
      <c r="L256" s="41"/>
      <c r="M256" s="38"/>
    </row>
    <row r="257" spans="1:13" s="39" customFormat="1" ht="105">
      <c r="A257" s="3"/>
      <c r="B257" s="35">
        <v>41367</v>
      </c>
      <c r="C257" s="37" t="s">
        <v>536</v>
      </c>
      <c r="D257" s="15" t="s">
        <v>55</v>
      </c>
      <c r="E257" s="93" t="s">
        <v>96</v>
      </c>
      <c r="F257" s="19">
        <v>0</v>
      </c>
      <c r="G257" s="19">
        <v>0</v>
      </c>
      <c r="H257" s="19">
        <v>-380.25</v>
      </c>
      <c r="I257" s="19"/>
      <c r="J257" s="19"/>
      <c r="K257" s="89" t="s">
        <v>185</v>
      </c>
      <c r="L257" s="41"/>
      <c r="M257" s="38"/>
    </row>
    <row r="258" spans="1:13" s="39" customFormat="1" ht="75">
      <c r="A258" s="3"/>
      <c r="B258" s="35">
        <v>41367</v>
      </c>
      <c r="C258" s="37" t="s">
        <v>541</v>
      </c>
      <c r="D258" s="15" t="s">
        <v>55</v>
      </c>
      <c r="E258" s="93" t="s">
        <v>96</v>
      </c>
      <c r="F258" s="19">
        <v>0</v>
      </c>
      <c r="G258" s="19">
        <v>0</v>
      </c>
      <c r="H258" s="19">
        <v>-336.85</v>
      </c>
      <c r="I258" s="19"/>
      <c r="J258" s="19"/>
      <c r="K258" s="89" t="s">
        <v>185</v>
      </c>
      <c r="L258" s="41"/>
      <c r="M258" s="38"/>
    </row>
    <row r="259" spans="1:13" s="39" customFormat="1" ht="45">
      <c r="A259" s="6"/>
      <c r="B259" s="35">
        <v>41368</v>
      </c>
      <c r="C259" s="37" t="s">
        <v>241</v>
      </c>
      <c r="D259" s="15" t="s">
        <v>138</v>
      </c>
      <c r="E259" s="93" t="s">
        <v>19</v>
      </c>
      <c r="F259" s="19">
        <v>0</v>
      </c>
      <c r="G259" s="19">
        <v>-23</v>
      </c>
      <c r="H259" s="19">
        <v>0</v>
      </c>
      <c r="I259" s="19"/>
      <c r="J259" s="19"/>
      <c r="K259" s="89"/>
      <c r="L259" s="34"/>
      <c r="M259" s="14"/>
    </row>
    <row r="260" spans="1:13" s="39" customFormat="1" ht="15">
      <c r="A260" s="3"/>
      <c r="B260" s="12">
        <v>41368</v>
      </c>
      <c r="C260" s="15" t="s">
        <v>1147</v>
      </c>
      <c r="D260" s="15" t="s">
        <v>55</v>
      </c>
      <c r="E260" s="93" t="s">
        <v>96</v>
      </c>
      <c r="F260" s="19"/>
      <c r="G260" s="19"/>
      <c r="H260" s="19">
        <v>-107.9</v>
      </c>
      <c r="I260" s="19"/>
      <c r="J260" s="19"/>
      <c r="K260" s="98"/>
      <c r="L260" s="41"/>
      <c r="M260" s="38"/>
    </row>
    <row r="261" spans="1:13" s="39" customFormat="1" ht="30">
      <c r="A261" s="3"/>
      <c r="B261" s="35">
        <v>41368</v>
      </c>
      <c r="C261" s="37" t="s">
        <v>537</v>
      </c>
      <c r="D261" s="15" t="s">
        <v>55</v>
      </c>
      <c r="E261" s="93" t="s">
        <v>96</v>
      </c>
      <c r="F261" s="19">
        <v>0</v>
      </c>
      <c r="G261" s="19">
        <v>0</v>
      </c>
      <c r="H261" s="19">
        <v>-24.9</v>
      </c>
      <c r="I261" s="19"/>
      <c r="J261" s="19"/>
      <c r="K261" s="89" t="s">
        <v>185</v>
      </c>
      <c r="L261" s="41"/>
      <c r="M261" s="38"/>
    </row>
    <row r="262" spans="1:13" s="39" customFormat="1" ht="30">
      <c r="A262" s="3"/>
      <c r="B262" s="35">
        <v>41368</v>
      </c>
      <c r="C262" s="37" t="s">
        <v>538</v>
      </c>
      <c r="D262" s="15" t="s">
        <v>55</v>
      </c>
      <c r="E262" s="93" t="s">
        <v>96</v>
      </c>
      <c r="F262" s="19">
        <v>0</v>
      </c>
      <c r="G262" s="19">
        <v>0</v>
      </c>
      <c r="H262" s="19">
        <v>-20.99</v>
      </c>
      <c r="I262" s="19"/>
      <c r="J262" s="19"/>
      <c r="K262" s="89" t="s">
        <v>185</v>
      </c>
      <c r="L262" s="41"/>
      <c r="M262" s="38"/>
    </row>
    <row r="263" spans="1:13" s="39" customFormat="1" ht="30">
      <c r="A263" s="3"/>
      <c r="B263" s="35">
        <v>41368</v>
      </c>
      <c r="C263" s="37" t="s">
        <v>513</v>
      </c>
      <c r="D263" s="15" t="s">
        <v>87</v>
      </c>
      <c r="E263" s="93" t="s">
        <v>28</v>
      </c>
      <c r="F263" s="19">
        <v>0</v>
      </c>
      <c r="G263" s="19">
        <v>0</v>
      </c>
      <c r="H263" s="19">
        <v>-309</v>
      </c>
      <c r="I263" s="19"/>
      <c r="J263" s="19"/>
      <c r="K263" s="89"/>
      <c r="L263" s="41"/>
      <c r="M263" s="38"/>
    </row>
    <row r="264" spans="1:13" s="39" customFormat="1" ht="75">
      <c r="A264" s="6"/>
      <c r="B264" s="12">
        <v>41369</v>
      </c>
      <c r="C264" s="15" t="s">
        <v>881</v>
      </c>
      <c r="D264" s="15" t="s">
        <v>85</v>
      </c>
      <c r="E264" s="93" t="s">
        <v>46</v>
      </c>
      <c r="F264" s="19"/>
      <c r="G264" s="19"/>
      <c r="H264" s="133">
        <v>-12615</v>
      </c>
      <c r="I264" s="19"/>
      <c r="J264" s="19"/>
      <c r="K264" s="98"/>
      <c r="L264" s="34"/>
      <c r="M264" s="14"/>
    </row>
    <row r="265" spans="1:13" s="39" customFormat="1" ht="45">
      <c r="A265" s="3"/>
      <c r="B265" s="35">
        <v>41369</v>
      </c>
      <c r="C265" s="37" t="s">
        <v>432</v>
      </c>
      <c r="D265" s="15" t="s">
        <v>130</v>
      </c>
      <c r="E265" s="93" t="s">
        <v>23</v>
      </c>
      <c r="F265" s="19">
        <v>0</v>
      </c>
      <c r="G265" s="19">
        <v>0</v>
      </c>
      <c r="H265" s="19">
        <v>-200</v>
      </c>
      <c r="I265" s="19"/>
      <c r="J265" s="19"/>
      <c r="K265" s="89"/>
      <c r="L265" s="41"/>
      <c r="M265" s="38"/>
    </row>
    <row r="266" spans="1:13" s="39" customFormat="1" ht="60">
      <c r="A266" s="3"/>
      <c r="B266" s="35">
        <v>41370</v>
      </c>
      <c r="C266" s="37" t="s">
        <v>560</v>
      </c>
      <c r="D266" s="15" t="s">
        <v>71</v>
      </c>
      <c r="E266" s="93" t="s">
        <v>121</v>
      </c>
      <c r="F266" s="19">
        <v>0</v>
      </c>
      <c r="G266" s="19">
        <v>0</v>
      </c>
      <c r="H266" s="19">
        <v>-399.6</v>
      </c>
      <c r="I266" s="19"/>
      <c r="J266" s="19"/>
      <c r="K266" s="89" t="s">
        <v>185</v>
      </c>
      <c r="L266" s="41"/>
      <c r="M266" s="38"/>
    </row>
    <row r="267" spans="1:13" s="39" customFormat="1" ht="45">
      <c r="A267" s="6"/>
      <c r="B267" s="12">
        <v>41371</v>
      </c>
      <c r="C267" s="15" t="s">
        <v>848</v>
      </c>
      <c r="D267" s="15" t="s">
        <v>55</v>
      </c>
      <c r="E267" s="93" t="s">
        <v>96</v>
      </c>
      <c r="F267" s="19"/>
      <c r="G267" s="19"/>
      <c r="H267" s="19">
        <v>-555</v>
      </c>
      <c r="I267" s="19"/>
      <c r="J267" s="19"/>
      <c r="K267" s="98"/>
      <c r="L267" s="34"/>
      <c r="M267" s="14"/>
    </row>
    <row r="268" spans="1:13" s="39" customFormat="1" ht="30">
      <c r="A268" s="3"/>
      <c r="B268" s="35">
        <v>41371</v>
      </c>
      <c r="C268" s="37" t="s">
        <v>194</v>
      </c>
      <c r="D268" s="15" t="s">
        <v>130</v>
      </c>
      <c r="E268" s="93" t="s">
        <v>23</v>
      </c>
      <c r="F268" s="19">
        <v>0</v>
      </c>
      <c r="G268" s="19">
        <v>0</v>
      </c>
      <c r="H268" s="19">
        <v>-400</v>
      </c>
      <c r="I268" s="19"/>
      <c r="J268" s="19"/>
      <c r="K268" s="89"/>
      <c r="L268" s="41"/>
      <c r="M268" s="38"/>
    </row>
    <row r="269" spans="1:13" s="39" customFormat="1" ht="15">
      <c r="A269" s="3"/>
      <c r="B269" s="35">
        <v>41371</v>
      </c>
      <c r="C269" s="37" t="s">
        <v>513</v>
      </c>
      <c r="D269" s="15" t="s">
        <v>87</v>
      </c>
      <c r="E269" s="93" t="s">
        <v>28</v>
      </c>
      <c r="F269" s="19">
        <v>0</v>
      </c>
      <c r="G269" s="19">
        <v>0</v>
      </c>
      <c r="H269" s="19">
        <v>-309.5</v>
      </c>
      <c r="I269" s="19"/>
      <c r="J269" s="19"/>
      <c r="K269" s="89"/>
      <c r="L269" s="41"/>
      <c r="M269" s="38"/>
    </row>
    <row r="270" spans="1:13" s="39" customFormat="1" ht="75">
      <c r="A270" s="3"/>
      <c r="B270" s="35">
        <v>41372</v>
      </c>
      <c r="C270" s="37" t="s">
        <v>241</v>
      </c>
      <c r="D270" s="15" t="s">
        <v>138</v>
      </c>
      <c r="E270" s="93" t="s">
        <v>19</v>
      </c>
      <c r="F270" s="19">
        <v>0</v>
      </c>
      <c r="G270" s="19">
        <v>-46</v>
      </c>
      <c r="H270" s="19">
        <v>0</v>
      </c>
      <c r="I270" s="19"/>
      <c r="J270" s="19"/>
      <c r="K270" s="89"/>
      <c r="L270" s="41"/>
      <c r="M270" s="38"/>
    </row>
    <row r="271" spans="1:13" s="39" customFormat="1" ht="15">
      <c r="A271" s="3"/>
      <c r="B271" s="35">
        <v>41372</v>
      </c>
      <c r="C271" s="37" t="s">
        <v>511</v>
      </c>
      <c r="D271" s="15" t="s">
        <v>149</v>
      </c>
      <c r="E271" s="93" t="s">
        <v>233</v>
      </c>
      <c r="F271" s="19">
        <v>0</v>
      </c>
      <c r="G271" s="19">
        <v>0</v>
      </c>
      <c r="H271" s="19">
        <v>-190</v>
      </c>
      <c r="I271" s="19"/>
      <c r="J271" s="19"/>
      <c r="K271" s="89"/>
      <c r="L271" s="41"/>
      <c r="M271" s="38"/>
    </row>
    <row r="272" spans="1:13" s="39" customFormat="1" ht="30">
      <c r="A272" s="3"/>
      <c r="B272" s="35">
        <v>41372</v>
      </c>
      <c r="C272" s="37" t="s">
        <v>478</v>
      </c>
      <c r="D272" s="15" t="s">
        <v>88</v>
      </c>
      <c r="E272" s="93" t="s">
        <v>42</v>
      </c>
      <c r="F272" s="19">
        <v>0</v>
      </c>
      <c r="G272" s="19">
        <v>-2030</v>
      </c>
      <c r="H272" s="19">
        <v>0</v>
      </c>
      <c r="I272" s="19"/>
      <c r="J272" s="19"/>
      <c r="K272" s="89"/>
      <c r="L272" s="41"/>
      <c r="M272" s="38"/>
    </row>
    <row r="273" spans="1:13" s="39" customFormat="1" ht="30">
      <c r="A273" s="3"/>
      <c r="B273" s="35">
        <v>41372</v>
      </c>
      <c r="C273" s="37" t="s">
        <v>477</v>
      </c>
      <c r="D273" s="15" t="s">
        <v>88</v>
      </c>
      <c r="E273" s="93" t="s">
        <v>42</v>
      </c>
      <c r="F273" s="19">
        <v>0</v>
      </c>
      <c r="G273" s="19">
        <v>-1885</v>
      </c>
      <c r="H273" s="19">
        <v>0</v>
      </c>
      <c r="I273" s="19"/>
      <c r="J273" s="19"/>
      <c r="K273" s="89"/>
      <c r="L273" s="41"/>
      <c r="M273" s="38"/>
    </row>
    <row r="274" spans="1:13" s="39" customFormat="1" ht="15">
      <c r="A274" s="3"/>
      <c r="B274" s="35">
        <v>41372</v>
      </c>
      <c r="C274" s="37" t="s">
        <v>476</v>
      </c>
      <c r="D274" s="15" t="s">
        <v>88</v>
      </c>
      <c r="E274" s="93" t="s">
        <v>42</v>
      </c>
      <c r="F274" s="19">
        <v>0</v>
      </c>
      <c r="G274" s="19">
        <v>-870</v>
      </c>
      <c r="H274" s="19">
        <v>0</v>
      </c>
      <c r="I274" s="19"/>
      <c r="J274" s="19"/>
      <c r="K274" s="89"/>
      <c r="L274" s="41"/>
      <c r="M274" s="38"/>
    </row>
    <row r="275" spans="1:13" s="39" customFormat="1" ht="45">
      <c r="A275" s="3"/>
      <c r="B275" s="35">
        <v>41372</v>
      </c>
      <c r="C275" s="37" t="s">
        <v>475</v>
      </c>
      <c r="D275" s="15" t="s">
        <v>88</v>
      </c>
      <c r="E275" s="93" t="s">
        <v>42</v>
      </c>
      <c r="F275" s="19">
        <v>0</v>
      </c>
      <c r="G275" s="19">
        <v>-219</v>
      </c>
      <c r="H275" s="19">
        <v>0</v>
      </c>
      <c r="I275" s="19"/>
      <c r="J275" s="19"/>
      <c r="K275" s="89"/>
      <c r="L275" s="41"/>
      <c r="M275" s="38"/>
    </row>
    <row r="276" spans="1:13" s="39" customFormat="1" ht="45">
      <c r="A276" s="3"/>
      <c r="B276" s="35">
        <v>41372</v>
      </c>
      <c r="C276" s="37" t="s">
        <v>474</v>
      </c>
      <c r="D276" s="15" t="s">
        <v>88</v>
      </c>
      <c r="E276" s="93" t="s">
        <v>42</v>
      </c>
      <c r="F276" s="19">
        <v>0</v>
      </c>
      <c r="G276" s="19">
        <v>-29</v>
      </c>
      <c r="H276" s="19">
        <v>0</v>
      </c>
      <c r="I276" s="19"/>
      <c r="J276" s="19"/>
      <c r="K276" s="89"/>
      <c r="L276" s="41"/>
      <c r="M276" s="38"/>
    </row>
    <row r="277" spans="1:13" s="39" customFormat="1" ht="30">
      <c r="A277" s="3"/>
      <c r="B277" s="35">
        <v>41372</v>
      </c>
      <c r="C277" s="37" t="s">
        <v>512</v>
      </c>
      <c r="D277" s="15" t="s">
        <v>147</v>
      </c>
      <c r="E277" s="93" t="s">
        <v>24</v>
      </c>
      <c r="F277" s="19">
        <v>0</v>
      </c>
      <c r="G277" s="19">
        <v>0</v>
      </c>
      <c r="H277" s="19">
        <v>-46.8</v>
      </c>
      <c r="I277" s="19"/>
      <c r="J277" s="19"/>
      <c r="K277" s="89"/>
      <c r="L277" s="41"/>
      <c r="M277" s="38"/>
    </row>
    <row r="278" spans="1:13" s="39" customFormat="1" ht="15">
      <c r="A278" s="3"/>
      <c r="B278" s="35">
        <v>41373</v>
      </c>
      <c r="C278" s="37" t="s">
        <v>241</v>
      </c>
      <c r="D278" s="15" t="s">
        <v>138</v>
      </c>
      <c r="E278" s="93" t="s">
        <v>19</v>
      </c>
      <c r="F278" s="19">
        <v>0</v>
      </c>
      <c r="G278" s="19">
        <v>-69</v>
      </c>
      <c r="H278" s="19">
        <v>0</v>
      </c>
      <c r="I278" s="19"/>
      <c r="J278" s="19"/>
      <c r="K278" s="89"/>
      <c r="L278" s="41"/>
      <c r="M278" s="38"/>
    </row>
    <row r="279" spans="1:13" s="39" customFormat="1" ht="15">
      <c r="A279" s="3"/>
      <c r="B279" s="35">
        <v>41373</v>
      </c>
      <c r="C279" s="37" t="s">
        <v>539</v>
      </c>
      <c r="D279" s="15" t="s">
        <v>55</v>
      </c>
      <c r="E279" s="93" t="s">
        <v>96</v>
      </c>
      <c r="F279" s="19">
        <v>0</v>
      </c>
      <c r="G279" s="19">
        <v>0</v>
      </c>
      <c r="H279" s="19">
        <v>-236.14</v>
      </c>
      <c r="I279" s="19"/>
      <c r="J279" s="19"/>
      <c r="K279" s="89" t="s">
        <v>185</v>
      </c>
      <c r="L279" s="41"/>
      <c r="M279" s="38"/>
    </row>
    <row r="280" spans="1:13" s="39" customFormat="1" ht="30">
      <c r="A280" s="3"/>
      <c r="B280" s="35">
        <v>41373</v>
      </c>
      <c r="C280" s="37" t="s">
        <v>561</v>
      </c>
      <c r="D280" s="15" t="s">
        <v>153</v>
      </c>
      <c r="E280" s="93" t="s">
        <v>570</v>
      </c>
      <c r="F280" s="19">
        <v>0</v>
      </c>
      <c r="G280" s="19">
        <v>0</v>
      </c>
      <c r="H280" s="19">
        <v>-209.7</v>
      </c>
      <c r="I280" s="19"/>
      <c r="J280" s="19"/>
      <c r="K280" s="89"/>
      <c r="L280" s="41"/>
      <c r="M280" s="38"/>
    </row>
    <row r="281" spans="1:13" s="39" customFormat="1" ht="45">
      <c r="A281" s="3"/>
      <c r="B281" s="35">
        <v>41374</v>
      </c>
      <c r="C281" s="37" t="s">
        <v>563</v>
      </c>
      <c r="D281" s="15" t="s">
        <v>71</v>
      </c>
      <c r="E281" s="93" t="s">
        <v>121</v>
      </c>
      <c r="F281" s="19">
        <v>0</v>
      </c>
      <c r="G281" s="19">
        <v>0</v>
      </c>
      <c r="H281" s="19">
        <v>-680</v>
      </c>
      <c r="I281" s="19"/>
      <c r="J281" s="19"/>
      <c r="K281" s="89" t="s">
        <v>185</v>
      </c>
      <c r="L281" s="41"/>
      <c r="M281" s="38"/>
    </row>
    <row r="282" spans="1:13" s="39" customFormat="1" ht="45">
      <c r="A282" s="3"/>
      <c r="B282" s="35">
        <v>41374</v>
      </c>
      <c r="C282" s="37" t="s">
        <v>562</v>
      </c>
      <c r="D282" s="15" t="s">
        <v>71</v>
      </c>
      <c r="E282" s="93" t="s">
        <v>121</v>
      </c>
      <c r="F282" s="19">
        <v>0</v>
      </c>
      <c r="G282" s="19">
        <v>0</v>
      </c>
      <c r="H282" s="19">
        <v>-72</v>
      </c>
      <c r="I282" s="19"/>
      <c r="J282" s="19"/>
      <c r="K282" s="89" t="s">
        <v>185</v>
      </c>
      <c r="L282" s="41"/>
      <c r="M282" s="38"/>
    </row>
    <row r="283" spans="1:13" s="39" customFormat="1" ht="45">
      <c r="A283" s="3"/>
      <c r="B283" s="35">
        <v>41374</v>
      </c>
      <c r="C283" s="37" t="s">
        <v>513</v>
      </c>
      <c r="D283" s="15" t="s">
        <v>87</v>
      </c>
      <c r="E283" s="93" t="s">
        <v>28</v>
      </c>
      <c r="F283" s="19">
        <v>0</v>
      </c>
      <c r="G283" s="19">
        <v>0</v>
      </c>
      <c r="H283" s="19">
        <v>-500</v>
      </c>
      <c r="I283" s="19"/>
      <c r="J283" s="19"/>
      <c r="K283" s="89"/>
      <c r="L283" s="41"/>
      <c r="M283" s="38"/>
    </row>
    <row r="284" spans="1:13" s="39" customFormat="1" ht="75">
      <c r="A284" s="3"/>
      <c r="B284" s="35">
        <v>41375</v>
      </c>
      <c r="C284" s="37" t="s">
        <v>514</v>
      </c>
      <c r="D284" s="15" t="s">
        <v>71</v>
      </c>
      <c r="E284" s="93" t="s">
        <v>121</v>
      </c>
      <c r="F284" s="19">
        <v>0</v>
      </c>
      <c r="G284" s="19">
        <v>0</v>
      </c>
      <c r="H284" s="19">
        <v>-389.9</v>
      </c>
      <c r="I284" s="19"/>
      <c r="J284" s="19"/>
      <c r="K284" s="89"/>
      <c r="L284" s="41"/>
      <c r="M284" s="38"/>
    </row>
    <row r="285" spans="1:13" s="39" customFormat="1" ht="45">
      <c r="A285" s="6"/>
      <c r="B285" s="12">
        <v>41375</v>
      </c>
      <c r="C285" s="15" t="s">
        <v>800</v>
      </c>
      <c r="D285" s="15" t="s">
        <v>130</v>
      </c>
      <c r="E285" s="93" t="s">
        <v>23</v>
      </c>
      <c r="F285" s="19"/>
      <c r="G285" s="19"/>
      <c r="H285" s="19">
        <v>-100</v>
      </c>
      <c r="I285" s="19"/>
      <c r="J285" s="19"/>
      <c r="K285" s="98"/>
      <c r="L285" s="34"/>
      <c r="M285" s="14"/>
    </row>
    <row r="286" spans="1:13" s="39" customFormat="1" ht="60">
      <c r="A286" s="3"/>
      <c r="B286" s="35">
        <v>41376</v>
      </c>
      <c r="C286" s="37" t="s">
        <v>515</v>
      </c>
      <c r="D286" s="15" t="s">
        <v>55</v>
      </c>
      <c r="E286" s="93" t="s">
        <v>96</v>
      </c>
      <c r="F286" s="19">
        <v>0</v>
      </c>
      <c r="G286" s="19">
        <v>0</v>
      </c>
      <c r="H286" s="19">
        <v>0</v>
      </c>
      <c r="I286" s="19">
        <v>0</v>
      </c>
      <c r="J286" s="19">
        <v>-480</v>
      </c>
      <c r="K286" s="89"/>
      <c r="L286" s="41"/>
      <c r="M286" s="38"/>
    </row>
    <row r="287" spans="2:13" ht="30">
      <c r="B287" s="35">
        <v>41376</v>
      </c>
      <c r="C287" s="37" t="s">
        <v>523</v>
      </c>
      <c r="D287" s="15" t="s">
        <v>130</v>
      </c>
      <c r="E287" s="93" t="s">
        <v>23</v>
      </c>
      <c r="F287" s="19">
        <v>0</v>
      </c>
      <c r="G287" s="19">
        <v>0</v>
      </c>
      <c r="H287" s="19">
        <v>-100</v>
      </c>
      <c r="I287" s="19"/>
      <c r="J287" s="19"/>
      <c r="K287" s="89"/>
      <c r="L287" s="41"/>
      <c r="M287" s="38"/>
    </row>
    <row r="288" spans="1:13" s="39" customFormat="1" ht="60">
      <c r="A288" s="3"/>
      <c r="B288" s="35">
        <v>41378</v>
      </c>
      <c r="C288" s="37" t="s">
        <v>285</v>
      </c>
      <c r="D288" s="15" t="s">
        <v>138</v>
      </c>
      <c r="E288" s="93" t="s">
        <v>19</v>
      </c>
      <c r="F288" s="36">
        <v>-30</v>
      </c>
      <c r="G288" s="36">
        <v>0</v>
      </c>
      <c r="H288" s="19">
        <v>0</v>
      </c>
      <c r="I288" s="36"/>
      <c r="J288" s="36"/>
      <c r="K288" s="82"/>
      <c r="L288" s="41"/>
      <c r="M288" s="38"/>
    </row>
    <row r="289" spans="2:13" ht="15">
      <c r="B289" s="35">
        <v>41378</v>
      </c>
      <c r="C289" s="37" t="s">
        <v>564</v>
      </c>
      <c r="D289" s="15" t="s">
        <v>71</v>
      </c>
      <c r="E289" s="93" t="s">
        <v>121</v>
      </c>
      <c r="F289" s="19">
        <v>0</v>
      </c>
      <c r="G289" s="19">
        <v>0</v>
      </c>
      <c r="H289" s="19">
        <v>-209.3</v>
      </c>
      <c r="I289" s="19"/>
      <c r="J289" s="19"/>
      <c r="K289" s="89" t="s">
        <v>185</v>
      </c>
      <c r="L289" s="41"/>
      <c r="M289" s="38"/>
    </row>
    <row r="290" spans="1:13" s="39" customFormat="1" ht="45">
      <c r="A290" s="3"/>
      <c r="B290" s="35">
        <v>41380</v>
      </c>
      <c r="C290" s="37" t="s">
        <v>575</v>
      </c>
      <c r="D290" s="15" t="s">
        <v>77</v>
      </c>
      <c r="E290" s="93" t="s">
        <v>127</v>
      </c>
      <c r="F290" s="19">
        <v>0</v>
      </c>
      <c r="G290" s="19">
        <v>-14550</v>
      </c>
      <c r="H290" s="19">
        <v>0</v>
      </c>
      <c r="I290" s="19"/>
      <c r="J290" s="19"/>
      <c r="K290" s="55"/>
      <c r="L290" s="41"/>
      <c r="M290" s="38"/>
    </row>
    <row r="291" spans="1:13" s="39" customFormat="1" ht="60">
      <c r="A291" s="3"/>
      <c r="B291" s="35">
        <v>41380</v>
      </c>
      <c r="C291" s="37" t="s">
        <v>1576</v>
      </c>
      <c r="D291" s="15" t="s">
        <v>75</v>
      </c>
      <c r="E291" s="93" t="s">
        <v>140</v>
      </c>
      <c r="F291" s="19">
        <v>0</v>
      </c>
      <c r="G291" s="19">
        <v>0</v>
      </c>
      <c r="H291" s="19">
        <v>-299.74</v>
      </c>
      <c r="I291" s="19"/>
      <c r="J291" s="19"/>
      <c r="K291" s="55"/>
      <c r="L291" s="41"/>
      <c r="M291" s="38"/>
    </row>
    <row r="292" spans="1:13" s="39" customFormat="1" ht="75">
      <c r="A292" s="3"/>
      <c r="B292" s="35">
        <v>41380</v>
      </c>
      <c r="C292" s="37" t="s">
        <v>572</v>
      </c>
      <c r="D292" s="15" t="s">
        <v>71</v>
      </c>
      <c r="E292" s="93" t="s">
        <v>121</v>
      </c>
      <c r="F292" s="19">
        <v>0</v>
      </c>
      <c r="G292" s="19">
        <v>0</v>
      </c>
      <c r="H292" s="19">
        <v>-630</v>
      </c>
      <c r="I292" s="19"/>
      <c r="J292" s="19"/>
      <c r="K292" s="89"/>
      <c r="L292" s="41"/>
      <c r="M292" s="38"/>
    </row>
    <row r="293" spans="1:13" s="39" customFormat="1" ht="45">
      <c r="A293" s="3"/>
      <c r="B293" s="35">
        <v>41381</v>
      </c>
      <c r="C293" s="37" t="s">
        <v>1585</v>
      </c>
      <c r="D293" s="15" t="s">
        <v>75</v>
      </c>
      <c r="E293" s="93" t="s">
        <v>140</v>
      </c>
      <c r="F293" s="19">
        <v>0</v>
      </c>
      <c r="G293" s="19">
        <v>0</v>
      </c>
      <c r="H293" s="19">
        <v>-500</v>
      </c>
      <c r="I293" s="19"/>
      <c r="J293" s="19"/>
      <c r="K293" s="89"/>
      <c r="L293" s="41"/>
      <c r="M293" s="38"/>
    </row>
    <row r="294" spans="1:13" s="39" customFormat="1" ht="90">
      <c r="A294" s="6"/>
      <c r="B294" s="35">
        <v>41382</v>
      </c>
      <c r="C294" s="37" t="s">
        <v>241</v>
      </c>
      <c r="D294" s="15" t="s">
        <v>138</v>
      </c>
      <c r="E294" s="93" t="s">
        <v>19</v>
      </c>
      <c r="F294" s="19">
        <v>0</v>
      </c>
      <c r="G294" s="19">
        <v>-23</v>
      </c>
      <c r="H294" s="19">
        <v>0</v>
      </c>
      <c r="I294" s="19"/>
      <c r="J294" s="19"/>
      <c r="K294" s="89"/>
      <c r="L294" s="34"/>
      <c r="M294" s="14"/>
    </row>
    <row r="295" spans="1:13" s="39" customFormat="1" ht="15">
      <c r="A295" s="3"/>
      <c r="B295" s="12">
        <v>41382</v>
      </c>
      <c r="C295" s="15" t="s">
        <v>763</v>
      </c>
      <c r="D295" s="15" t="s">
        <v>75</v>
      </c>
      <c r="E295" s="93" t="s">
        <v>140</v>
      </c>
      <c r="F295" s="19"/>
      <c r="G295" s="19"/>
      <c r="H295" s="19">
        <v>-2430</v>
      </c>
      <c r="I295" s="19"/>
      <c r="J295" s="19"/>
      <c r="K295" s="98"/>
      <c r="L295" s="41"/>
      <c r="M295" s="38"/>
    </row>
    <row r="296" spans="1:13" s="39" customFormat="1" ht="30">
      <c r="A296" s="6"/>
      <c r="B296" s="12">
        <v>41383</v>
      </c>
      <c r="C296" s="15" t="s">
        <v>826</v>
      </c>
      <c r="D296" s="15" t="s">
        <v>55</v>
      </c>
      <c r="E296" s="93" t="s">
        <v>96</v>
      </c>
      <c r="F296" s="19"/>
      <c r="G296" s="19"/>
      <c r="H296" s="19">
        <v>-200</v>
      </c>
      <c r="I296" s="19"/>
      <c r="J296" s="19"/>
      <c r="K296" s="97"/>
      <c r="L296" s="34"/>
      <c r="M296" s="14"/>
    </row>
    <row r="297" spans="1:13" s="39" customFormat="1" ht="30">
      <c r="A297" s="3"/>
      <c r="B297" s="35">
        <v>41383</v>
      </c>
      <c r="C297" s="37" t="s">
        <v>524</v>
      </c>
      <c r="D297" s="15" t="s">
        <v>130</v>
      </c>
      <c r="E297" s="93" t="s">
        <v>23</v>
      </c>
      <c r="F297" s="19">
        <v>0</v>
      </c>
      <c r="G297" s="19">
        <v>0</v>
      </c>
      <c r="H297" s="19">
        <v>-100</v>
      </c>
      <c r="I297" s="19"/>
      <c r="J297" s="19"/>
      <c r="K297" s="89"/>
      <c r="L297" s="41"/>
      <c r="M297" s="38"/>
    </row>
    <row r="298" spans="1:13" s="39" customFormat="1" ht="60">
      <c r="A298" s="3"/>
      <c r="B298" s="35">
        <v>41383</v>
      </c>
      <c r="C298" s="37" t="s">
        <v>519</v>
      </c>
      <c r="D298" s="15" t="s">
        <v>87</v>
      </c>
      <c r="E298" s="93" t="s">
        <v>28</v>
      </c>
      <c r="F298" s="19">
        <v>0</v>
      </c>
      <c r="G298" s="19">
        <v>0</v>
      </c>
      <c r="H298" s="19">
        <v>-202</v>
      </c>
      <c r="I298" s="19"/>
      <c r="J298" s="19"/>
      <c r="K298" s="55"/>
      <c r="L298" s="41"/>
      <c r="M298" s="38"/>
    </row>
    <row r="299" spans="1:13" s="39" customFormat="1" ht="60">
      <c r="A299" s="6"/>
      <c r="B299" s="35">
        <v>41384</v>
      </c>
      <c r="C299" s="37" t="s">
        <v>516</v>
      </c>
      <c r="D299" s="15" t="s">
        <v>57</v>
      </c>
      <c r="E299" s="93" t="s">
        <v>107</v>
      </c>
      <c r="F299" s="19">
        <v>0</v>
      </c>
      <c r="G299" s="19">
        <v>0</v>
      </c>
      <c r="H299" s="19">
        <v>-45</v>
      </c>
      <c r="I299" s="19"/>
      <c r="J299" s="19"/>
      <c r="K299" s="89"/>
      <c r="L299" s="34"/>
      <c r="M299" s="14"/>
    </row>
    <row r="300" spans="1:13" s="39" customFormat="1" ht="30">
      <c r="A300" s="3"/>
      <c r="B300" s="12">
        <v>41384</v>
      </c>
      <c r="C300" s="15" t="s">
        <v>770</v>
      </c>
      <c r="D300" s="15" t="s">
        <v>71</v>
      </c>
      <c r="E300" s="93" t="s">
        <v>121</v>
      </c>
      <c r="F300" s="19"/>
      <c r="G300" s="19"/>
      <c r="H300" s="19">
        <v>-100</v>
      </c>
      <c r="I300" s="19"/>
      <c r="J300" s="19"/>
      <c r="K300" s="98"/>
      <c r="L300" s="41"/>
      <c r="M300" s="38"/>
    </row>
    <row r="301" spans="1:13" s="39" customFormat="1" ht="45">
      <c r="A301" s="6"/>
      <c r="B301" s="12">
        <v>41385</v>
      </c>
      <c r="C301" s="15" t="s">
        <v>751</v>
      </c>
      <c r="D301" s="15" t="s">
        <v>55</v>
      </c>
      <c r="E301" s="93" t="s">
        <v>96</v>
      </c>
      <c r="F301" s="19">
        <v>-1913.2</v>
      </c>
      <c r="G301" s="19"/>
      <c r="H301" s="19"/>
      <c r="I301" s="19"/>
      <c r="J301" s="19"/>
      <c r="K301" s="98"/>
      <c r="L301" s="34"/>
      <c r="M301" s="14"/>
    </row>
    <row r="302" spans="1:13" s="39" customFormat="1" ht="75">
      <c r="A302" s="6"/>
      <c r="B302" s="12">
        <v>41385</v>
      </c>
      <c r="C302" s="15" t="s">
        <v>827</v>
      </c>
      <c r="D302" s="15" t="s">
        <v>87</v>
      </c>
      <c r="E302" s="93" t="s">
        <v>28</v>
      </c>
      <c r="F302" s="19"/>
      <c r="G302" s="19"/>
      <c r="H302" s="19">
        <v>-116</v>
      </c>
      <c r="I302" s="19"/>
      <c r="J302" s="19"/>
      <c r="K302" s="104"/>
      <c r="L302" s="34"/>
      <c r="M302" s="14"/>
    </row>
    <row r="303" spans="1:13" s="39" customFormat="1" ht="75">
      <c r="A303" s="6"/>
      <c r="B303" s="12">
        <v>41386</v>
      </c>
      <c r="C303" s="15" t="s">
        <v>1148</v>
      </c>
      <c r="D303" s="15" t="s">
        <v>55</v>
      </c>
      <c r="E303" s="93" t="s">
        <v>96</v>
      </c>
      <c r="F303" s="19"/>
      <c r="G303" s="19"/>
      <c r="H303" s="19">
        <v>-120.5</v>
      </c>
      <c r="I303" s="19"/>
      <c r="J303" s="19"/>
      <c r="K303" s="98"/>
      <c r="L303" s="34"/>
      <c r="M303" s="14"/>
    </row>
    <row r="304" spans="1:13" s="39" customFormat="1" ht="30">
      <c r="A304" s="3"/>
      <c r="B304" s="35">
        <v>41386</v>
      </c>
      <c r="C304" s="37" t="s">
        <v>455</v>
      </c>
      <c r="D304" s="15" t="s">
        <v>78</v>
      </c>
      <c r="E304" s="93" t="s">
        <v>132</v>
      </c>
      <c r="F304" s="19">
        <v>-5800</v>
      </c>
      <c r="G304" s="19">
        <f>-322727.16</f>
        <v>-322727.16</v>
      </c>
      <c r="H304" s="19">
        <v>-70022.47</v>
      </c>
      <c r="I304" s="19"/>
      <c r="J304" s="19"/>
      <c r="K304" s="89" t="s">
        <v>886</v>
      </c>
      <c r="L304" s="41"/>
      <c r="M304" s="38"/>
    </row>
    <row r="305" spans="1:13" s="39" customFormat="1" ht="75">
      <c r="A305" s="3"/>
      <c r="B305" s="35">
        <v>41387</v>
      </c>
      <c r="C305" s="37" t="s">
        <v>1972</v>
      </c>
      <c r="D305" s="15" t="s">
        <v>86</v>
      </c>
      <c r="E305" s="93" t="s">
        <v>48</v>
      </c>
      <c r="F305" s="19"/>
      <c r="G305" s="19"/>
      <c r="H305" s="19">
        <v>-1943.38</v>
      </c>
      <c r="I305" s="19"/>
      <c r="J305" s="19"/>
      <c r="K305" s="83"/>
      <c r="L305" s="41"/>
      <c r="M305" s="38"/>
    </row>
    <row r="306" spans="1:13" s="39" customFormat="1" ht="30">
      <c r="A306" s="6"/>
      <c r="B306" s="35">
        <v>41387</v>
      </c>
      <c r="C306" s="37" t="s">
        <v>1969</v>
      </c>
      <c r="D306" s="15" t="s">
        <v>86</v>
      </c>
      <c r="E306" s="93" t="s">
        <v>48</v>
      </c>
      <c r="F306" s="19"/>
      <c r="G306" s="19"/>
      <c r="H306" s="19">
        <v>-881.62</v>
      </c>
      <c r="I306" s="19"/>
      <c r="J306" s="19"/>
      <c r="K306" s="83"/>
      <c r="L306" s="34"/>
      <c r="M306" s="14"/>
    </row>
    <row r="307" spans="1:13" s="39" customFormat="1" ht="30">
      <c r="A307" s="6"/>
      <c r="B307" s="12">
        <v>41387</v>
      </c>
      <c r="C307" s="15" t="s">
        <v>752</v>
      </c>
      <c r="D307" s="15" t="s">
        <v>55</v>
      </c>
      <c r="E307" s="93" t="s">
        <v>96</v>
      </c>
      <c r="F307" s="19"/>
      <c r="G307" s="19"/>
      <c r="H307" s="19">
        <v>-1086.47</v>
      </c>
      <c r="I307" s="19"/>
      <c r="J307" s="19"/>
      <c r="K307" s="98"/>
      <c r="L307" s="34"/>
      <c r="M307" s="14"/>
    </row>
    <row r="308" spans="1:13" s="39" customFormat="1" ht="45">
      <c r="A308" s="3"/>
      <c r="B308" s="12">
        <v>41387</v>
      </c>
      <c r="C308" s="15" t="s">
        <v>1149</v>
      </c>
      <c r="D308" s="15" t="s">
        <v>55</v>
      </c>
      <c r="E308" s="93" t="s">
        <v>96</v>
      </c>
      <c r="F308" s="19"/>
      <c r="G308" s="19"/>
      <c r="H308" s="19">
        <v>-271.87</v>
      </c>
      <c r="I308" s="19"/>
      <c r="J308" s="19"/>
      <c r="K308" s="98"/>
      <c r="L308" s="41"/>
      <c r="M308" s="38"/>
    </row>
    <row r="309" spans="1:13" s="39" customFormat="1" ht="30">
      <c r="A309" s="6"/>
      <c r="B309" s="35">
        <v>41387</v>
      </c>
      <c r="C309" s="37" t="s">
        <v>1583</v>
      </c>
      <c r="D309" s="15" t="s">
        <v>75</v>
      </c>
      <c r="E309" s="93" t="s">
        <v>140</v>
      </c>
      <c r="F309" s="19">
        <v>0</v>
      </c>
      <c r="G309" s="19">
        <v>0</v>
      </c>
      <c r="H309" s="19">
        <v>-499.89</v>
      </c>
      <c r="I309" s="19"/>
      <c r="J309" s="19"/>
      <c r="K309" s="89"/>
      <c r="L309" s="34"/>
      <c r="M309" s="14"/>
    </row>
    <row r="310" spans="1:13" s="39" customFormat="1" ht="82.5" customHeight="1">
      <c r="A310" s="6"/>
      <c r="B310" s="35">
        <v>41387</v>
      </c>
      <c r="C310" s="37" t="s">
        <v>554</v>
      </c>
      <c r="D310" s="15" t="s">
        <v>71</v>
      </c>
      <c r="E310" s="93" t="s">
        <v>121</v>
      </c>
      <c r="F310" s="19">
        <v>0</v>
      </c>
      <c r="G310" s="19">
        <v>0</v>
      </c>
      <c r="H310" s="19">
        <v>-49.9</v>
      </c>
      <c r="I310" s="19"/>
      <c r="J310" s="19"/>
      <c r="K310" s="89"/>
      <c r="L310" s="34"/>
      <c r="M310" s="14"/>
    </row>
    <row r="311" spans="2:13" ht="45">
      <c r="B311" s="35">
        <v>41387</v>
      </c>
      <c r="C311" s="37" t="s">
        <v>518</v>
      </c>
      <c r="D311" s="15" t="s">
        <v>130</v>
      </c>
      <c r="E311" s="93" t="s">
        <v>23</v>
      </c>
      <c r="F311" s="19">
        <v>0</v>
      </c>
      <c r="G311" s="19">
        <v>0</v>
      </c>
      <c r="H311" s="19">
        <v>-500</v>
      </c>
      <c r="I311" s="19"/>
      <c r="J311" s="19"/>
      <c r="K311" s="89"/>
      <c r="L311" s="41"/>
      <c r="M311" s="38"/>
    </row>
    <row r="312" spans="1:13" s="39" customFormat="1" ht="15">
      <c r="A312" s="3"/>
      <c r="B312" s="35">
        <v>41387</v>
      </c>
      <c r="C312" s="37" t="s">
        <v>405</v>
      </c>
      <c r="D312" s="15" t="s">
        <v>130</v>
      </c>
      <c r="E312" s="93" t="s">
        <v>23</v>
      </c>
      <c r="F312" s="19">
        <v>0</v>
      </c>
      <c r="G312" s="19">
        <v>0</v>
      </c>
      <c r="H312" s="19">
        <v>-100</v>
      </c>
      <c r="I312" s="19"/>
      <c r="J312" s="19"/>
      <c r="K312" s="89"/>
      <c r="L312" s="41"/>
      <c r="M312" s="38"/>
    </row>
    <row r="313" spans="1:13" s="39" customFormat="1" ht="60">
      <c r="A313" s="3"/>
      <c r="B313" s="35">
        <v>41387</v>
      </c>
      <c r="C313" s="37" t="s">
        <v>517</v>
      </c>
      <c r="D313" s="15" t="s">
        <v>130</v>
      </c>
      <c r="E313" s="93" t="s">
        <v>23</v>
      </c>
      <c r="F313" s="19">
        <v>0</v>
      </c>
      <c r="G313" s="19">
        <v>0</v>
      </c>
      <c r="H313" s="19">
        <v>-100</v>
      </c>
      <c r="I313" s="19"/>
      <c r="J313" s="19"/>
      <c r="K313" s="89"/>
      <c r="L313" s="41"/>
      <c r="M313" s="38"/>
    </row>
    <row r="314" spans="1:13" ht="78.75" customHeight="1">
      <c r="A314" s="6"/>
      <c r="B314" s="35">
        <v>41388</v>
      </c>
      <c r="C314" s="37" t="s">
        <v>241</v>
      </c>
      <c r="D314" s="15" t="s">
        <v>138</v>
      </c>
      <c r="E314" s="93" t="s">
        <v>19</v>
      </c>
      <c r="F314" s="19">
        <v>0</v>
      </c>
      <c r="G314" s="19">
        <v>-46</v>
      </c>
      <c r="H314" s="19">
        <v>0</v>
      </c>
      <c r="I314" s="19"/>
      <c r="J314" s="19"/>
      <c r="K314" s="89"/>
      <c r="L314" s="34"/>
      <c r="M314" s="14"/>
    </row>
    <row r="315" spans="1:13" ht="15">
      <c r="A315" s="6"/>
      <c r="B315" s="35">
        <v>41388</v>
      </c>
      <c r="C315" s="37" t="s">
        <v>1970</v>
      </c>
      <c r="D315" s="15" t="s">
        <v>86</v>
      </c>
      <c r="E315" s="93" t="s">
        <v>48</v>
      </c>
      <c r="F315" s="19"/>
      <c r="G315" s="19"/>
      <c r="H315" s="19">
        <v>-3276.19</v>
      </c>
      <c r="I315" s="19"/>
      <c r="J315" s="19"/>
      <c r="K315" s="83"/>
      <c r="L315" s="34"/>
      <c r="M315" s="14"/>
    </row>
    <row r="316" spans="1:13" ht="30">
      <c r="A316" s="6"/>
      <c r="B316" s="35">
        <v>41388</v>
      </c>
      <c r="C316" s="37" t="s">
        <v>1974</v>
      </c>
      <c r="D316" s="15" t="s">
        <v>86</v>
      </c>
      <c r="E316" s="93" t="s">
        <v>48</v>
      </c>
      <c r="F316" s="19"/>
      <c r="G316" s="19"/>
      <c r="H316" s="19">
        <v>-2536</v>
      </c>
      <c r="I316" s="19"/>
      <c r="J316" s="19"/>
      <c r="K316" s="83"/>
      <c r="L316" s="34"/>
      <c r="M316" s="14"/>
    </row>
    <row r="317" spans="1:13" ht="30">
      <c r="A317" s="6"/>
      <c r="B317" s="35">
        <v>41388</v>
      </c>
      <c r="C317" s="37" t="s">
        <v>1973</v>
      </c>
      <c r="D317" s="15" t="s">
        <v>86</v>
      </c>
      <c r="E317" s="93" t="s">
        <v>48</v>
      </c>
      <c r="F317" s="19"/>
      <c r="G317" s="19"/>
      <c r="H317" s="19">
        <v>-918.59</v>
      </c>
      <c r="I317" s="19"/>
      <c r="J317" s="19"/>
      <c r="K317" s="83"/>
      <c r="L317" s="34"/>
      <c r="M317" s="14"/>
    </row>
    <row r="318" spans="1:13" ht="75">
      <c r="A318" s="6"/>
      <c r="B318" s="12">
        <v>41388</v>
      </c>
      <c r="C318" s="15" t="s">
        <v>1150</v>
      </c>
      <c r="D318" s="15" t="s">
        <v>63</v>
      </c>
      <c r="E318" s="93" t="s">
        <v>111</v>
      </c>
      <c r="F318" s="19"/>
      <c r="G318" s="19"/>
      <c r="H318" s="19">
        <v>-700</v>
      </c>
      <c r="I318" s="19"/>
      <c r="J318" s="19"/>
      <c r="K318" s="98"/>
      <c r="L318" s="34"/>
      <c r="M318" s="14"/>
    </row>
    <row r="319" spans="1:13" ht="30">
      <c r="A319" s="6"/>
      <c r="B319" s="12">
        <v>41388</v>
      </c>
      <c r="C319" s="15" t="s">
        <v>753</v>
      </c>
      <c r="D319" s="15" t="s">
        <v>55</v>
      </c>
      <c r="E319" s="93" t="s">
        <v>96</v>
      </c>
      <c r="F319" s="19"/>
      <c r="G319" s="19"/>
      <c r="H319" s="19">
        <v>-41.56</v>
      </c>
      <c r="I319" s="19"/>
      <c r="J319" s="19"/>
      <c r="K319" s="98"/>
      <c r="L319" s="34"/>
      <c r="M319" s="14"/>
    </row>
    <row r="320" spans="1:13" ht="30">
      <c r="A320" s="6"/>
      <c r="B320" s="12">
        <v>41388</v>
      </c>
      <c r="C320" s="15" t="s">
        <v>768</v>
      </c>
      <c r="D320" s="15" t="s">
        <v>71</v>
      </c>
      <c r="E320" s="93" t="s">
        <v>121</v>
      </c>
      <c r="F320" s="19"/>
      <c r="G320" s="19"/>
      <c r="H320" s="19">
        <v>-539</v>
      </c>
      <c r="I320" s="19"/>
      <c r="J320" s="19"/>
      <c r="K320" s="98" t="s">
        <v>185</v>
      </c>
      <c r="L320" s="34"/>
      <c r="M320" s="14"/>
    </row>
    <row r="321" spans="2:13" ht="45">
      <c r="B321" s="12">
        <v>41388</v>
      </c>
      <c r="C321" s="15" t="s">
        <v>769</v>
      </c>
      <c r="D321" s="15" t="s">
        <v>71</v>
      </c>
      <c r="E321" s="93" t="s">
        <v>121</v>
      </c>
      <c r="F321" s="19"/>
      <c r="G321" s="19"/>
      <c r="H321" s="19">
        <v>-374.5</v>
      </c>
      <c r="I321" s="19"/>
      <c r="J321" s="19"/>
      <c r="K321" s="98"/>
      <c r="L321" s="41"/>
      <c r="M321" s="38"/>
    </row>
    <row r="322" spans="2:13" ht="45">
      <c r="B322" s="35">
        <v>41389</v>
      </c>
      <c r="C322" s="37" t="s">
        <v>1968</v>
      </c>
      <c r="D322" s="15" t="s">
        <v>86</v>
      </c>
      <c r="E322" s="93" t="s">
        <v>48</v>
      </c>
      <c r="F322" s="19"/>
      <c r="G322" s="19"/>
      <c r="H322" s="19">
        <v>-1819.21</v>
      </c>
      <c r="I322" s="19"/>
      <c r="J322" s="19"/>
      <c r="K322" s="83"/>
      <c r="L322" s="41"/>
      <c r="M322" s="38"/>
    </row>
    <row r="323" spans="1:13" ht="45">
      <c r="A323" s="6"/>
      <c r="B323" s="35">
        <v>41389</v>
      </c>
      <c r="C323" s="37" t="s">
        <v>1971</v>
      </c>
      <c r="D323" s="15" t="s">
        <v>86</v>
      </c>
      <c r="E323" s="93" t="s">
        <v>48</v>
      </c>
      <c r="F323" s="19"/>
      <c r="G323" s="19"/>
      <c r="H323" s="19">
        <v>-1632</v>
      </c>
      <c r="I323" s="19"/>
      <c r="J323" s="19"/>
      <c r="K323" s="83"/>
      <c r="L323" s="34"/>
      <c r="M323" s="14"/>
    </row>
    <row r="324" spans="1:13" ht="30">
      <c r="A324" s="6"/>
      <c r="B324" s="35">
        <v>41389</v>
      </c>
      <c r="C324" s="37" t="s">
        <v>555</v>
      </c>
      <c r="D324" s="15" t="s">
        <v>55</v>
      </c>
      <c r="E324" s="93" t="s">
        <v>96</v>
      </c>
      <c r="F324" s="19">
        <v>0</v>
      </c>
      <c r="G324" s="19">
        <v>0</v>
      </c>
      <c r="H324" s="19">
        <v>-60</v>
      </c>
      <c r="I324" s="19"/>
      <c r="J324" s="19"/>
      <c r="K324" s="89"/>
      <c r="L324" s="34"/>
      <c r="M324" s="14"/>
    </row>
    <row r="325" spans="2:13" ht="30">
      <c r="B325" s="35">
        <v>41389</v>
      </c>
      <c r="C325" s="37" t="s">
        <v>556</v>
      </c>
      <c r="D325" s="15" t="s">
        <v>57</v>
      </c>
      <c r="E325" s="93" t="s">
        <v>107</v>
      </c>
      <c r="F325" s="19">
        <v>0</v>
      </c>
      <c r="G325" s="19">
        <v>0</v>
      </c>
      <c r="H325" s="19">
        <v>-22.5</v>
      </c>
      <c r="I325" s="19"/>
      <c r="J325" s="19"/>
      <c r="K325" s="89"/>
      <c r="L325" s="41"/>
      <c r="M325" s="38"/>
    </row>
    <row r="326" spans="1:13" ht="30">
      <c r="A326" s="6"/>
      <c r="B326" s="12">
        <v>41389</v>
      </c>
      <c r="C326" s="15" t="s">
        <v>764</v>
      </c>
      <c r="D326" s="15" t="s">
        <v>75</v>
      </c>
      <c r="E326" s="93" t="s">
        <v>140</v>
      </c>
      <c r="F326" s="19"/>
      <c r="G326" s="19"/>
      <c r="H326" s="19">
        <v>-6300</v>
      </c>
      <c r="I326" s="19"/>
      <c r="J326" s="19"/>
      <c r="K326" s="98"/>
      <c r="L326" s="34"/>
      <c r="M326" s="14"/>
    </row>
    <row r="327" spans="1:13" ht="60">
      <c r="A327" s="6"/>
      <c r="B327" s="12">
        <v>41389</v>
      </c>
      <c r="C327" s="15" t="s">
        <v>765</v>
      </c>
      <c r="D327" s="15" t="s">
        <v>75</v>
      </c>
      <c r="E327" s="93" t="s">
        <v>140</v>
      </c>
      <c r="F327" s="19"/>
      <c r="G327" s="19"/>
      <c r="H327" s="19">
        <v>-190</v>
      </c>
      <c r="I327" s="19"/>
      <c r="J327" s="19"/>
      <c r="K327" s="98"/>
      <c r="L327" s="34"/>
      <c r="M327" s="14"/>
    </row>
    <row r="328" spans="2:13" ht="60">
      <c r="B328" s="35">
        <v>41389</v>
      </c>
      <c r="C328" s="37" t="s">
        <v>558</v>
      </c>
      <c r="D328" s="15" t="s">
        <v>82</v>
      </c>
      <c r="E328" s="93" t="s">
        <v>30</v>
      </c>
      <c r="F328" s="19">
        <v>0</v>
      </c>
      <c r="G328" s="19">
        <v>0</v>
      </c>
      <c r="H328" s="19">
        <v>-400</v>
      </c>
      <c r="I328" s="19"/>
      <c r="J328" s="19"/>
      <c r="K328" s="89"/>
      <c r="L328" s="41"/>
      <c r="M328" s="38"/>
    </row>
    <row r="329" spans="1:13" ht="30">
      <c r="A329" s="6"/>
      <c r="B329" s="35">
        <v>41390</v>
      </c>
      <c r="C329" s="37" t="s">
        <v>241</v>
      </c>
      <c r="D329" s="15" t="s">
        <v>138</v>
      </c>
      <c r="E329" s="93" t="s">
        <v>19</v>
      </c>
      <c r="F329" s="19">
        <v>0</v>
      </c>
      <c r="G329" s="19">
        <v>-23</v>
      </c>
      <c r="H329" s="19">
        <v>0</v>
      </c>
      <c r="I329" s="19"/>
      <c r="J329" s="19"/>
      <c r="K329" s="89"/>
      <c r="L329" s="34"/>
      <c r="M329" s="14"/>
    </row>
    <row r="330" spans="2:13" ht="15">
      <c r="B330" s="35">
        <v>41390</v>
      </c>
      <c r="C330" s="37" t="s">
        <v>1967</v>
      </c>
      <c r="D330" s="15" t="s">
        <v>86</v>
      </c>
      <c r="E330" s="93" t="s">
        <v>48</v>
      </c>
      <c r="F330" s="19"/>
      <c r="G330" s="19"/>
      <c r="H330" s="19">
        <v>-1804.43</v>
      </c>
      <c r="I330" s="19"/>
      <c r="J330" s="19"/>
      <c r="K330" s="83"/>
      <c r="L330" s="41"/>
      <c r="M330" s="38"/>
    </row>
    <row r="331" spans="1:13" ht="30">
      <c r="A331" s="6"/>
      <c r="B331" s="12">
        <v>41391</v>
      </c>
      <c r="C331" s="15" t="s">
        <v>754</v>
      </c>
      <c r="D331" s="15" t="s">
        <v>55</v>
      </c>
      <c r="E331" s="93" t="s">
        <v>96</v>
      </c>
      <c r="F331" s="19"/>
      <c r="G331" s="19"/>
      <c r="H331" s="19">
        <v>-1051.88</v>
      </c>
      <c r="I331" s="19"/>
      <c r="J331" s="19"/>
      <c r="K331" s="98"/>
      <c r="L331" s="34"/>
      <c r="M331" s="14"/>
    </row>
    <row r="332" spans="1:13" ht="77.25" customHeight="1">
      <c r="A332" s="6"/>
      <c r="B332" s="12">
        <v>41391</v>
      </c>
      <c r="C332" s="15" t="s">
        <v>755</v>
      </c>
      <c r="D332" s="15" t="s">
        <v>55</v>
      </c>
      <c r="E332" s="93" t="s">
        <v>96</v>
      </c>
      <c r="F332" s="19"/>
      <c r="G332" s="19"/>
      <c r="H332" s="19">
        <v>-372.17</v>
      </c>
      <c r="I332" s="19"/>
      <c r="J332" s="19"/>
      <c r="K332" s="98"/>
      <c r="L332" s="34"/>
      <c r="M332" s="14"/>
    </row>
    <row r="333" spans="1:13" s="39" customFormat="1" ht="45">
      <c r="A333" s="6"/>
      <c r="B333" s="12">
        <v>41391</v>
      </c>
      <c r="C333" s="15" t="s">
        <v>857</v>
      </c>
      <c r="D333" s="15" t="s">
        <v>77</v>
      </c>
      <c r="E333" s="93" t="s">
        <v>127</v>
      </c>
      <c r="F333" s="19"/>
      <c r="G333" s="19"/>
      <c r="H333" s="19">
        <v>-89.9</v>
      </c>
      <c r="I333" s="19"/>
      <c r="J333" s="19"/>
      <c r="K333" s="98"/>
      <c r="L333" s="34"/>
      <c r="M333" s="14"/>
    </row>
    <row r="334" spans="1:13" ht="60">
      <c r="A334" s="6"/>
      <c r="B334" s="12">
        <v>41391</v>
      </c>
      <c r="C334" s="15" t="s">
        <v>1586</v>
      </c>
      <c r="D334" s="15" t="s">
        <v>75</v>
      </c>
      <c r="E334" s="93" t="s">
        <v>140</v>
      </c>
      <c r="F334" s="19"/>
      <c r="G334" s="19"/>
      <c r="H334" s="19">
        <v>-1000.3</v>
      </c>
      <c r="I334" s="19"/>
      <c r="J334" s="19"/>
      <c r="K334" s="98"/>
      <c r="L334" s="34"/>
      <c r="M334" s="14"/>
    </row>
    <row r="335" spans="1:13" ht="90">
      <c r="A335" s="6"/>
      <c r="B335" s="12">
        <v>41391</v>
      </c>
      <c r="C335" s="15" t="s">
        <v>856</v>
      </c>
      <c r="D335" s="15" t="s">
        <v>153</v>
      </c>
      <c r="E335" s="93" t="s">
        <v>570</v>
      </c>
      <c r="F335" s="19"/>
      <c r="G335" s="19"/>
      <c r="H335" s="19">
        <v>-250</v>
      </c>
      <c r="I335" s="19"/>
      <c r="J335" s="19"/>
      <c r="K335" s="98"/>
      <c r="L335" s="34"/>
      <c r="M335" s="14"/>
    </row>
    <row r="336" spans="1:13" ht="45">
      <c r="A336" s="6"/>
      <c r="B336" s="12">
        <v>41392</v>
      </c>
      <c r="C336" s="15" t="s">
        <v>756</v>
      </c>
      <c r="D336" s="15" t="s">
        <v>55</v>
      </c>
      <c r="E336" s="93" t="s">
        <v>96</v>
      </c>
      <c r="F336" s="19"/>
      <c r="G336" s="19"/>
      <c r="H336" s="19">
        <v>-587.9</v>
      </c>
      <c r="I336" s="19"/>
      <c r="J336" s="19"/>
      <c r="K336" s="98"/>
      <c r="L336" s="34"/>
      <c r="M336" s="14"/>
    </row>
    <row r="337" spans="2:13" ht="30">
      <c r="B337" s="35">
        <v>41392</v>
      </c>
      <c r="C337" s="37" t="s">
        <v>1584</v>
      </c>
      <c r="D337" s="15" t="s">
        <v>75</v>
      </c>
      <c r="E337" s="93" t="s">
        <v>140</v>
      </c>
      <c r="F337" s="19">
        <v>0</v>
      </c>
      <c r="G337" s="19">
        <v>0</v>
      </c>
      <c r="H337" s="19">
        <v>-499.87</v>
      </c>
      <c r="I337" s="19"/>
      <c r="J337" s="19"/>
      <c r="K337" s="89"/>
      <c r="L337" s="41"/>
      <c r="M337" s="38"/>
    </row>
    <row r="338" spans="1:13" ht="105">
      <c r="A338" s="6"/>
      <c r="B338" s="12">
        <v>41392</v>
      </c>
      <c r="C338" s="15" t="s">
        <v>1587</v>
      </c>
      <c r="D338" s="15" t="s">
        <v>75</v>
      </c>
      <c r="E338" s="93" t="s">
        <v>140</v>
      </c>
      <c r="F338" s="19">
        <v>-1500</v>
      </c>
      <c r="G338" s="19"/>
      <c r="H338" s="19"/>
      <c r="I338" s="19"/>
      <c r="J338" s="19"/>
      <c r="K338" s="98"/>
      <c r="L338" s="34"/>
      <c r="M338" s="14"/>
    </row>
    <row r="339" spans="1:13" ht="105">
      <c r="A339" s="6"/>
      <c r="B339" s="12">
        <v>41393</v>
      </c>
      <c r="C339" s="15" t="s">
        <v>758</v>
      </c>
      <c r="D339" s="15" t="s">
        <v>55</v>
      </c>
      <c r="E339" s="93" t="s">
        <v>96</v>
      </c>
      <c r="F339" s="19"/>
      <c r="G339" s="19"/>
      <c r="H339" s="19">
        <v>-198.95</v>
      </c>
      <c r="I339" s="19"/>
      <c r="J339" s="19"/>
      <c r="K339" s="98"/>
      <c r="L339" s="34"/>
      <c r="M339" s="14"/>
    </row>
    <row r="340" spans="1:13" ht="30">
      <c r="A340" s="6"/>
      <c r="B340" s="12">
        <v>41393</v>
      </c>
      <c r="C340" s="15" t="s">
        <v>757</v>
      </c>
      <c r="D340" s="15" t="s">
        <v>55</v>
      </c>
      <c r="E340" s="93" t="s">
        <v>96</v>
      </c>
      <c r="F340" s="19"/>
      <c r="G340" s="19"/>
      <c r="H340" s="19">
        <v>-28.99</v>
      </c>
      <c r="I340" s="19"/>
      <c r="J340" s="19"/>
      <c r="K340" s="98"/>
      <c r="L340" s="34"/>
      <c r="M340" s="14"/>
    </row>
    <row r="341" spans="1:13" ht="30">
      <c r="A341" s="6"/>
      <c r="B341" s="12">
        <v>41393</v>
      </c>
      <c r="C341" s="15" t="s">
        <v>759</v>
      </c>
      <c r="D341" s="15" t="s">
        <v>55</v>
      </c>
      <c r="E341" s="93" t="s">
        <v>96</v>
      </c>
      <c r="F341" s="19">
        <v>-600.24</v>
      </c>
      <c r="G341" s="19"/>
      <c r="H341" s="19"/>
      <c r="I341" s="19"/>
      <c r="J341" s="19"/>
      <c r="K341" s="98"/>
      <c r="L341" s="34"/>
      <c r="M341" s="14"/>
    </row>
    <row r="342" spans="1:13" ht="90">
      <c r="A342" s="6"/>
      <c r="B342" s="12">
        <v>41393</v>
      </c>
      <c r="C342" s="15" t="s">
        <v>1157</v>
      </c>
      <c r="D342" s="15" t="s">
        <v>155</v>
      </c>
      <c r="E342" s="93" t="s">
        <v>851</v>
      </c>
      <c r="F342" s="19"/>
      <c r="G342" s="19"/>
      <c r="H342" s="19">
        <v>-1280.22</v>
      </c>
      <c r="I342" s="19"/>
      <c r="J342" s="19"/>
      <c r="K342" s="98"/>
      <c r="L342" s="34"/>
      <c r="M342" s="14"/>
    </row>
    <row r="343" spans="2:13" ht="75">
      <c r="B343" s="12">
        <v>41393</v>
      </c>
      <c r="C343" s="15" t="s">
        <v>1058</v>
      </c>
      <c r="D343" s="15" t="s">
        <v>89</v>
      </c>
      <c r="E343" s="93" t="s">
        <v>23</v>
      </c>
      <c r="F343" s="19"/>
      <c r="G343" s="19"/>
      <c r="H343" s="19">
        <v>-200</v>
      </c>
      <c r="I343" s="19"/>
      <c r="J343" s="19"/>
      <c r="K343" s="98"/>
      <c r="L343" s="41"/>
      <c r="M343" s="38"/>
    </row>
    <row r="344" spans="1:13" ht="60">
      <c r="A344" s="6"/>
      <c r="B344" s="35">
        <v>41393</v>
      </c>
      <c r="C344" s="37" t="s">
        <v>574</v>
      </c>
      <c r="D344" s="15" t="s">
        <v>90</v>
      </c>
      <c r="E344" s="93" t="s">
        <v>50</v>
      </c>
      <c r="F344" s="19">
        <v>0</v>
      </c>
      <c r="G344" s="19">
        <v>-1000</v>
      </c>
      <c r="H344" s="19">
        <v>0</v>
      </c>
      <c r="I344" s="19"/>
      <c r="J344" s="19"/>
      <c r="K344" s="89"/>
      <c r="L344" s="34"/>
      <c r="M344" s="14"/>
    </row>
    <row r="345" spans="1:13" ht="15">
      <c r="A345" s="6"/>
      <c r="B345" s="35">
        <v>41394</v>
      </c>
      <c r="C345" s="37" t="s">
        <v>1966</v>
      </c>
      <c r="D345" s="15" t="s">
        <v>86</v>
      </c>
      <c r="E345" s="93" t="s">
        <v>48</v>
      </c>
      <c r="F345" s="19"/>
      <c r="G345" s="19"/>
      <c r="H345" s="19">
        <v>-2143.4</v>
      </c>
      <c r="I345" s="19"/>
      <c r="J345" s="19"/>
      <c r="K345" s="83"/>
      <c r="L345" s="34"/>
      <c r="M345" s="14"/>
    </row>
    <row r="346" spans="1:13" ht="75">
      <c r="A346" s="6"/>
      <c r="B346" s="35">
        <v>41394</v>
      </c>
      <c r="C346" s="37" t="s">
        <v>1924</v>
      </c>
      <c r="D346" s="15" t="s">
        <v>86</v>
      </c>
      <c r="E346" s="93" t="s">
        <v>48</v>
      </c>
      <c r="F346" s="19"/>
      <c r="G346" s="19"/>
      <c r="H346" s="19">
        <v>-240.21</v>
      </c>
      <c r="I346" s="19"/>
      <c r="J346" s="19"/>
      <c r="K346" s="83"/>
      <c r="L346" s="34"/>
      <c r="M346" s="14"/>
    </row>
    <row r="347" spans="1:13" ht="30">
      <c r="A347" s="6"/>
      <c r="B347" s="35">
        <v>41394</v>
      </c>
      <c r="C347" s="37" t="s">
        <v>557</v>
      </c>
      <c r="D347" s="15" t="s">
        <v>147</v>
      </c>
      <c r="E347" s="93" t="s">
        <v>24</v>
      </c>
      <c r="F347" s="19">
        <v>0</v>
      </c>
      <c r="G347" s="19">
        <v>0</v>
      </c>
      <c r="H347" s="19">
        <v>-56.74</v>
      </c>
      <c r="I347" s="19"/>
      <c r="J347" s="19"/>
      <c r="K347" s="89"/>
      <c r="L347" s="34"/>
      <c r="M347" s="14"/>
    </row>
    <row r="348" spans="2:13" ht="15">
      <c r="B348" s="35">
        <v>41394</v>
      </c>
      <c r="C348" s="37" t="s">
        <v>512</v>
      </c>
      <c r="D348" s="15" t="s">
        <v>147</v>
      </c>
      <c r="E348" s="93" t="s">
        <v>24</v>
      </c>
      <c r="F348" s="19">
        <v>0</v>
      </c>
      <c r="G348" s="19">
        <v>0</v>
      </c>
      <c r="H348" s="19">
        <v>-52.69</v>
      </c>
      <c r="I348" s="19"/>
      <c r="J348" s="19"/>
      <c r="K348" s="89"/>
      <c r="L348" s="41"/>
      <c r="M348" s="38"/>
    </row>
    <row r="349" spans="1:13" ht="15">
      <c r="A349" s="6"/>
      <c r="B349" s="12">
        <v>41394</v>
      </c>
      <c r="C349" s="15" t="s">
        <v>764</v>
      </c>
      <c r="D349" s="15" t="s">
        <v>75</v>
      </c>
      <c r="E349" s="93" t="s">
        <v>140</v>
      </c>
      <c r="F349" s="19"/>
      <c r="G349" s="19"/>
      <c r="H349" s="19">
        <v>-3000</v>
      </c>
      <c r="I349" s="19"/>
      <c r="J349" s="19"/>
      <c r="K349" s="98"/>
      <c r="L349" s="34"/>
      <c r="M349" s="14"/>
    </row>
    <row r="350" spans="2:13" ht="94.5" customHeight="1">
      <c r="B350" s="35">
        <v>41394</v>
      </c>
      <c r="C350" s="37" t="s">
        <v>559</v>
      </c>
      <c r="D350" s="15" t="s">
        <v>87</v>
      </c>
      <c r="E350" s="93" t="s">
        <v>28</v>
      </c>
      <c r="F350" s="19">
        <v>0</v>
      </c>
      <c r="G350" s="19">
        <v>0</v>
      </c>
      <c r="H350" s="19">
        <v>-1010</v>
      </c>
      <c r="I350" s="19"/>
      <c r="J350" s="19"/>
      <c r="K350" s="89"/>
      <c r="L350" s="41"/>
      <c r="M350" s="38"/>
    </row>
    <row r="351" spans="2:13" ht="75">
      <c r="B351" s="12">
        <v>41394</v>
      </c>
      <c r="C351" s="15" t="s">
        <v>522</v>
      </c>
      <c r="D351" s="15" t="s">
        <v>87</v>
      </c>
      <c r="E351" s="93" t="s">
        <v>28</v>
      </c>
      <c r="F351" s="19"/>
      <c r="G351" s="19"/>
      <c r="H351" s="19">
        <v>-830</v>
      </c>
      <c r="I351" s="19"/>
      <c r="J351" s="19"/>
      <c r="K351" s="98"/>
      <c r="L351" s="41"/>
      <c r="M351" s="38"/>
    </row>
    <row r="352" spans="1:13" ht="75">
      <c r="A352" s="6"/>
      <c r="B352" s="35">
        <v>41395</v>
      </c>
      <c r="C352" s="37" t="s">
        <v>1957</v>
      </c>
      <c r="D352" s="15" t="s">
        <v>86</v>
      </c>
      <c r="E352" s="93" t="s">
        <v>48</v>
      </c>
      <c r="F352" s="19"/>
      <c r="G352" s="19"/>
      <c r="H352" s="19">
        <v>-357.04</v>
      </c>
      <c r="I352" s="19"/>
      <c r="J352" s="19"/>
      <c r="K352" s="83"/>
      <c r="L352" s="34"/>
      <c r="M352" s="14"/>
    </row>
    <row r="353" spans="1:13" ht="30">
      <c r="A353" s="6"/>
      <c r="B353" s="12">
        <v>41396</v>
      </c>
      <c r="C353" s="15" t="s">
        <v>766</v>
      </c>
      <c r="D353" s="15" t="s">
        <v>63</v>
      </c>
      <c r="E353" s="93" t="s">
        <v>111</v>
      </c>
      <c r="F353" s="19"/>
      <c r="G353" s="19"/>
      <c r="H353" s="19">
        <v>-3946.5</v>
      </c>
      <c r="I353" s="19"/>
      <c r="J353" s="19"/>
      <c r="K353" s="98" t="s">
        <v>185</v>
      </c>
      <c r="L353" s="34"/>
      <c r="M353" s="14"/>
    </row>
    <row r="354" spans="2:13" ht="30">
      <c r="B354" s="12">
        <v>41396</v>
      </c>
      <c r="C354" s="15" t="s">
        <v>825</v>
      </c>
      <c r="D354" s="15" t="s">
        <v>55</v>
      </c>
      <c r="E354" s="93" t="s">
        <v>96</v>
      </c>
      <c r="F354" s="19"/>
      <c r="G354" s="19"/>
      <c r="H354" s="19">
        <v>-50</v>
      </c>
      <c r="I354" s="19"/>
      <c r="J354" s="19"/>
      <c r="K354" s="104"/>
      <c r="L354" s="41"/>
      <c r="M354" s="38"/>
    </row>
    <row r="355" spans="1:13" ht="30">
      <c r="A355" s="6"/>
      <c r="B355" s="12">
        <v>41396</v>
      </c>
      <c r="C355" s="15" t="s">
        <v>849</v>
      </c>
      <c r="D355" s="15" t="s">
        <v>58</v>
      </c>
      <c r="E355" s="93" t="s">
        <v>109</v>
      </c>
      <c r="F355" s="19"/>
      <c r="G355" s="19"/>
      <c r="H355" s="19">
        <v>-390</v>
      </c>
      <c r="I355" s="19"/>
      <c r="J355" s="19"/>
      <c r="K355" s="98"/>
      <c r="L355" s="34"/>
      <c r="M355" s="14"/>
    </row>
    <row r="356" spans="1:13" ht="30">
      <c r="A356" s="6"/>
      <c r="B356" s="12">
        <v>41396</v>
      </c>
      <c r="C356" s="15" t="s">
        <v>767</v>
      </c>
      <c r="D356" s="15" t="s">
        <v>75</v>
      </c>
      <c r="E356" s="93" t="s">
        <v>140</v>
      </c>
      <c r="F356" s="19"/>
      <c r="G356" s="19"/>
      <c r="H356" s="19">
        <v>-690</v>
      </c>
      <c r="I356" s="19"/>
      <c r="J356" s="19"/>
      <c r="K356" s="98"/>
      <c r="L356" s="34"/>
      <c r="M356" s="14"/>
    </row>
    <row r="357" spans="1:13" ht="60">
      <c r="A357" s="6"/>
      <c r="B357" s="12">
        <v>41397</v>
      </c>
      <c r="C357" s="15" t="s">
        <v>798</v>
      </c>
      <c r="D357" s="15" t="s">
        <v>66</v>
      </c>
      <c r="E357" s="93" t="s">
        <v>26</v>
      </c>
      <c r="F357" s="19"/>
      <c r="G357" s="19"/>
      <c r="H357" s="19">
        <v>-2000</v>
      </c>
      <c r="I357" s="19"/>
      <c r="J357" s="19"/>
      <c r="K357" s="83"/>
      <c r="L357" s="34"/>
      <c r="M357" s="14"/>
    </row>
    <row r="358" spans="1:13" ht="75">
      <c r="A358" s="6"/>
      <c r="B358" s="12">
        <v>41397</v>
      </c>
      <c r="C358" s="15" t="s">
        <v>1047</v>
      </c>
      <c r="D358" s="15" t="s">
        <v>55</v>
      </c>
      <c r="E358" s="93" t="s">
        <v>96</v>
      </c>
      <c r="F358" s="19"/>
      <c r="G358" s="19"/>
      <c r="H358" s="19">
        <v>-92.96</v>
      </c>
      <c r="I358" s="19"/>
      <c r="J358" s="19"/>
      <c r="K358" s="98"/>
      <c r="L358" s="34"/>
      <c r="M358" s="14"/>
    </row>
    <row r="359" spans="1:13" ht="30">
      <c r="A359" s="6"/>
      <c r="B359" s="12">
        <v>41397</v>
      </c>
      <c r="C359" s="15" t="s">
        <v>760</v>
      </c>
      <c r="D359" s="15" t="s">
        <v>156</v>
      </c>
      <c r="E359" s="93" t="s">
        <v>853</v>
      </c>
      <c r="F359" s="19"/>
      <c r="G359" s="19"/>
      <c r="H359" s="19">
        <v>-490</v>
      </c>
      <c r="I359" s="19"/>
      <c r="J359" s="19"/>
      <c r="K359" s="98"/>
      <c r="L359" s="34"/>
      <c r="M359" s="14"/>
    </row>
    <row r="360" spans="1:13" ht="30">
      <c r="A360" s="6"/>
      <c r="B360" s="12">
        <v>41397</v>
      </c>
      <c r="C360" s="15" t="s">
        <v>761</v>
      </c>
      <c r="D360" s="15" t="s">
        <v>156</v>
      </c>
      <c r="E360" s="93" t="s">
        <v>853</v>
      </c>
      <c r="F360" s="19"/>
      <c r="G360" s="19"/>
      <c r="H360" s="19">
        <v>-200</v>
      </c>
      <c r="I360" s="19"/>
      <c r="J360" s="19"/>
      <c r="K360" s="98"/>
      <c r="L360" s="34"/>
      <c r="M360" s="14"/>
    </row>
    <row r="361" spans="1:13" ht="30">
      <c r="A361" s="6"/>
      <c r="B361" s="12">
        <v>41397</v>
      </c>
      <c r="C361" s="15" t="s">
        <v>801</v>
      </c>
      <c r="D361" s="15" t="s">
        <v>156</v>
      </c>
      <c r="E361" s="93" t="s">
        <v>853</v>
      </c>
      <c r="F361" s="19"/>
      <c r="G361" s="19"/>
      <c r="H361" s="19">
        <v>-100</v>
      </c>
      <c r="I361" s="19"/>
      <c r="J361" s="19"/>
      <c r="K361" s="98"/>
      <c r="L361" s="34"/>
      <c r="M361" s="14"/>
    </row>
    <row r="362" spans="1:13" ht="61.5" customHeight="1">
      <c r="A362" s="6"/>
      <c r="B362" s="12">
        <v>41397</v>
      </c>
      <c r="C362" s="15" t="s">
        <v>799</v>
      </c>
      <c r="D362" s="15" t="s">
        <v>155</v>
      </c>
      <c r="E362" s="93" t="s">
        <v>851</v>
      </c>
      <c r="F362" s="19"/>
      <c r="G362" s="19"/>
      <c r="H362" s="19">
        <v>-300</v>
      </c>
      <c r="I362" s="19"/>
      <c r="J362" s="19"/>
      <c r="K362" s="98"/>
      <c r="L362" s="34"/>
      <c r="M362" s="14"/>
    </row>
    <row r="363" spans="1:13" s="39" customFormat="1" ht="75">
      <c r="A363" s="6"/>
      <c r="B363" s="12">
        <v>41398</v>
      </c>
      <c r="C363" s="15" t="s">
        <v>804</v>
      </c>
      <c r="D363" s="15" t="s">
        <v>55</v>
      </c>
      <c r="E363" s="93" t="s">
        <v>96</v>
      </c>
      <c r="F363" s="19"/>
      <c r="G363" s="19"/>
      <c r="H363" s="19">
        <v>-33.8</v>
      </c>
      <c r="I363" s="19"/>
      <c r="J363" s="19"/>
      <c r="K363" s="98"/>
      <c r="L363" s="34"/>
      <c r="M363" s="14"/>
    </row>
    <row r="364" spans="1:13" s="39" customFormat="1" ht="30">
      <c r="A364" s="6"/>
      <c r="B364" s="12">
        <v>41398</v>
      </c>
      <c r="C364" s="15" t="s">
        <v>914</v>
      </c>
      <c r="D364" s="15" t="s">
        <v>75</v>
      </c>
      <c r="E364" s="93" t="s">
        <v>140</v>
      </c>
      <c r="F364" s="19"/>
      <c r="G364" s="19"/>
      <c r="H364" s="19">
        <v>-510</v>
      </c>
      <c r="I364" s="19"/>
      <c r="J364" s="19"/>
      <c r="K364" s="98"/>
      <c r="L364" s="34"/>
      <c r="M364" s="14"/>
    </row>
    <row r="365" spans="1:13" s="39" customFormat="1" ht="60">
      <c r="A365" s="6"/>
      <c r="B365" s="12">
        <v>41398</v>
      </c>
      <c r="C365" s="15" t="s">
        <v>823</v>
      </c>
      <c r="D365" s="15" t="s">
        <v>153</v>
      </c>
      <c r="E365" s="93" t="s">
        <v>570</v>
      </c>
      <c r="F365" s="19"/>
      <c r="G365" s="19"/>
      <c r="H365" s="19">
        <v>-590</v>
      </c>
      <c r="I365" s="19"/>
      <c r="J365" s="19"/>
      <c r="K365" s="98"/>
      <c r="L365" s="34"/>
      <c r="M365" s="14"/>
    </row>
    <row r="366" spans="1:13" s="39" customFormat="1" ht="60">
      <c r="A366" s="6"/>
      <c r="B366" s="12">
        <v>41398</v>
      </c>
      <c r="C366" s="15" t="s">
        <v>846</v>
      </c>
      <c r="D366" s="15" t="s">
        <v>153</v>
      </c>
      <c r="E366" s="93" t="s">
        <v>570</v>
      </c>
      <c r="F366" s="19"/>
      <c r="G366" s="19"/>
      <c r="H366" s="19">
        <v>-554.6</v>
      </c>
      <c r="I366" s="19"/>
      <c r="J366" s="19"/>
      <c r="K366" s="98"/>
      <c r="L366" s="34"/>
      <c r="M366" s="14"/>
    </row>
    <row r="367" spans="1:13" s="39" customFormat="1" ht="45">
      <c r="A367" s="6"/>
      <c r="B367" s="12">
        <v>41399</v>
      </c>
      <c r="C367" s="15" t="s">
        <v>883</v>
      </c>
      <c r="D367" s="15" t="s">
        <v>85</v>
      </c>
      <c r="E367" s="93" t="s">
        <v>46</v>
      </c>
      <c r="F367" s="19"/>
      <c r="G367" s="19"/>
      <c r="H367" s="133">
        <v>-12615</v>
      </c>
      <c r="I367" s="19"/>
      <c r="J367" s="19"/>
      <c r="K367" s="98"/>
      <c r="L367" s="34"/>
      <c r="M367" s="14"/>
    </row>
    <row r="368" spans="1:13" ht="97.5" customHeight="1">
      <c r="A368" s="6"/>
      <c r="B368" s="12">
        <v>41399</v>
      </c>
      <c r="C368" s="15" t="s">
        <v>1071</v>
      </c>
      <c r="D368" s="15" t="s">
        <v>75</v>
      </c>
      <c r="E368" s="93" t="s">
        <v>140</v>
      </c>
      <c r="F368" s="19"/>
      <c r="G368" s="19"/>
      <c r="H368" s="19">
        <v>-300</v>
      </c>
      <c r="I368" s="19"/>
      <c r="J368" s="19"/>
      <c r="K368" s="83"/>
      <c r="L368" s="34"/>
      <c r="M368" s="14"/>
    </row>
    <row r="369" spans="1:13" ht="90">
      <c r="A369" s="6"/>
      <c r="B369" s="12">
        <v>41399</v>
      </c>
      <c r="C369" s="15" t="s">
        <v>1591</v>
      </c>
      <c r="D369" s="15" t="s">
        <v>75</v>
      </c>
      <c r="E369" s="93" t="s">
        <v>140</v>
      </c>
      <c r="F369" s="19"/>
      <c r="G369" s="19"/>
      <c r="H369" s="19">
        <v>-170</v>
      </c>
      <c r="I369" s="19"/>
      <c r="J369" s="19"/>
      <c r="K369" s="98"/>
      <c r="L369" s="34"/>
      <c r="M369" s="14"/>
    </row>
    <row r="370" spans="1:13" s="39" customFormat="1" ht="90">
      <c r="A370" s="6"/>
      <c r="B370" s="12">
        <v>41399</v>
      </c>
      <c r="C370" s="15" t="s">
        <v>1591</v>
      </c>
      <c r="D370" s="15" t="s">
        <v>75</v>
      </c>
      <c r="E370" s="93" t="s">
        <v>140</v>
      </c>
      <c r="F370" s="19"/>
      <c r="G370" s="19"/>
      <c r="H370" s="19">
        <v>-70</v>
      </c>
      <c r="I370" s="19"/>
      <c r="J370" s="19"/>
      <c r="K370" s="98"/>
      <c r="L370" s="34"/>
      <c r="M370" s="14"/>
    </row>
    <row r="371" spans="1:13" s="39" customFormat="1" ht="90">
      <c r="A371" s="6"/>
      <c r="B371" s="12">
        <v>41399</v>
      </c>
      <c r="C371" s="15" t="s">
        <v>919</v>
      </c>
      <c r="D371" s="15" t="s">
        <v>153</v>
      </c>
      <c r="E371" s="93" t="s">
        <v>570</v>
      </c>
      <c r="F371" s="19"/>
      <c r="G371" s="19"/>
      <c r="H371" s="19">
        <v>-15456.64</v>
      </c>
      <c r="I371" s="19"/>
      <c r="J371" s="19"/>
      <c r="K371" s="98"/>
      <c r="L371" s="34"/>
      <c r="M371" s="14"/>
    </row>
    <row r="372" spans="1:13" s="39" customFormat="1" ht="75">
      <c r="A372" s="6"/>
      <c r="B372" s="35">
        <v>41400</v>
      </c>
      <c r="C372" s="37" t="s">
        <v>1949</v>
      </c>
      <c r="D372" s="15" t="s">
        <v>86</v>
      </c>
      <c r="E372" s="93" t="s">
        <v>48</v>
      </c>
      <c r="F372" s="19"/>
      <c r="G372" s="19"/>
      <c r="H372" s="19">
        <v>-3743.73</v>
      </c>
      <c r="I372" s="19"/>
      <c r="J372" s="19"/>
      <c r="K372" s="83"/>
      <c r="L372" s="34"/>
      <c r="M372" s="14"/>
    </row>
    <row r="373" spans="1:13" ht="60">
      <c r="A373" s="6"/>
      <c r="B373" s="35">
        <v>41400</v>
      </c>
      <c r="C373" s="37" t="s">
        <v>1956</v>
      </c>
      <c r="D373" s="15" t="s">
        <v>86</v>
      </c>
      <c r="E373" s="93" t="s">
        <v>48</v>
      </c>
      <c r="F373" s="19"/>
      <c r="G373" s="19"/>
      <c r="H373" s="19">
        <v>-3695.87</v>
      </c>
      <c r="I373" s="19"/>
      <c r="J373" s="19"/>
      <c r="K373" s="83"/>
      <c r="L373" s="34"/>
      <c r="M373" s="14"/>
    </row>
    <row r="374" spans="1:13" ht="63" customHeight="1">
      <c r="A374" s="6"/>
      <c r="B374" s="35">
        <v>41400</v>
      </c>
      <c r="C374" s="37" t="s">
        <v>1943</v>
      </c>
      <c r="D374" s="15" t="s">
        <v>86</v>
      </c>
      <c r="E374" s="93" t="s">
        <v>48</v>
      </c>
      <c r="F374" s="19"/>
      <c r="G374" s="19"/>
      <c r="H374" s="19">
        <v>-338.21</v>
      </c>
      <c r="I374" s="19"/>
      <c r="J374" s="19"/>
      <c r="K374" s="83"/>
      <c r="L374" s="34"/>
      <c r="M374" s="14"/>
    </row>
    <row r="375" spans="2:13" ht="63.75" customHeight="1">
      <c r="B375" s="35">
        <v>41400</v>
      </c>
      <c r="C375" s="37" t="s">
        <v>612</v>
      </c>
      <c r="D375" s="15" t="s">
        <v>88</v>
      </c>
      <c r="E375" s="93" t="s">
        <v>42</v>
      </c>
      <c r="F375" s="36">
        <v>0</v>
      </c>
      <c r="G375" s="36">
        <v>-531</v>
      </c>
      <c r="H375" s="19">
        <v>0</v>
      </c>
      <c r="I375" s="36">
        <v>0</v>
      </c>
      <c r="J375" s="36">
        <v>0</v>
      </c>
      <c r="K375" s="82"/>
      <c r="L375" s="41"/>
      <c r="M375" s="38"/>
    </row>
    <row r="376" spans="1:13" ht="45">
      <c r="A376" s="6"/>
      <c r="B376" s="35">
        <v>41401</v>
      </c>
      <c r="C376" s="37" t="s">
        <v>241</v>
      </c>
      <c r="D376" s="15" t="s">
        <v>138</v>
      </c>
      <c r="E376" s="93" t="s">
        <v>19</v>
      </c>
      <c r="F376" s="19">
        <v>0</v>
      </c>
      <c r="G376" s="19">
        <v>-1035</v>
      </c>
      <c r="H376" s="19">
        <v>0</v>
      </c>
      <c r="I376" s="19">
        <v>0</v>
      </c>
      <c r="J376" s="19">
        <v>0</v>
      </c>
      <c r="K376" s="89"/>
      <c r="L376" s="34"/>
      <c r="M376" s="14"/>
    </row>
    <row r="377" spans="1:13" ht="77.25" customHeight="1">
      <c r="A377" s="6"/>
      <c r="B377" s="12">
        <v>41401</v>
      </c>
      <c r="C377" s="15" t="s">
        <v>494</v>
      </c>
      <c r="D377" s="15" t="s">
        <v>55</v>
      </c>
      <c r="E377" s="93" t="s">
        <v>96</v>
      </c>
      <c r="F377" s="19"/>
      <c r="G377" s="19"/>
      <c r="H377" s="19">
        <v>-36.3</v>
      </c>
      <c r="I377" s="19"/>
      <c r="J377" s="19"/>
      <c r="K377" s="98"/>
      <c r="L377" s="34"/>
      <c r="M377" s="14"/>
    </row>
    <row r="378" spans="1:13" s="39" customFormat="1" ht="30">
      <c r="A378" s="6"/>
      <c r="B378" s="12">
        <v>41401</v>
      </c>
      <c r="C378" s="15" t="s">
        <v>1588</v>
      </c>
      <c r="D378" s="15" t="s">
        <v>75</v>
      </c>
      <c r="E378" s="93" t="s">
        <v>140</v>
      </c>
      <c r="F378" s="19"/>
      <c r="G378" s="19"/>
      <c r="H378" s="19">
        <v>-498.65</v>
      </c>
      <c r="I378" s="19"/>
      <c r="J378" s="19"/>
      <c r="K378" s="98" t="s">
        <v>185</v>
      </c>
      <c r="L378" s="34"/>
      <c r="M378" s="14"/>
    </row>
    <row r="379" spans="1:13" s="39" customFormat="1" ht="75">
      <c r="A379" s="3"/>
      <c r="B379" s="12">
        <v>41401</v>
      </c>
      <c r="C379" s="15" t="s">
        <v>803</v>
      </c>
      <c r="D379" s="15" t="s">
        <v>87</v>
      </c>
      <c r="E379" s="93" t="s">
        <v>28</v>
      </c>
      <c r="F379" s="19"/>
      <c r="G379" s="19"/>
      <c r="H379" s="19">
        <v>-150</v>
      </c>
      <c r="I379" s="19"/>
      <c r="J379" s="19"/>
      <c r="K379" s="98"/>
      <c r="L379" s="41"/>
      <c r="M379" s="38"/>
    </row>
    <row r="380" spans="1:13" s="39" customFormat="1" ht="84" customHeight="1">
      <c r="A380" s="6"/>
      <c r="B380" s="35">
        <v>41402</v>
      </c>
      <c r="C380" s="37" t="s">
        <v>241</v>
      </c>
      <c r="D380" s="15" t="s">
        <v>138</v>
      </c>
      <c r="E380" s="93" t="s">
        <v>19</v>
      </c>
      <c r="F380" s="19">
        <v>0</v>
      </c>
      <c r="G380" s="19">
        <v>-23</v>
      </c>
      <c r="H380" s="19">
        <v>0</v>
      </c>
      <c r="I380" s="19"/>
      <c r="J380" s="19"/>
      <c r="K380" s="89"/>
      <c r="L380" s="34"/>
      <c r="M380" s="14"/>
    </row>
    <row r="381" spans="1:13" ht="46.5" customHeight="1">
      <c r="A381" s="6"/>
      <c r="B381" s="35">
        <v>41402</v>
      </c>
      <c r="C381" s="37" t="s">
        <v>1959</v>
      </c>
      <c r="D381" s="15" t="s">
        <v>86</v>
      </c>
      <c r="E381" s="93" t="s">
        <v>48</v>
      </c>
      <c r="F381" s="19"/>
      <c r="G381" s="19"/>
      <c r="H381" s="19">
        <v>-3882.87</v>
      </c>
      <c r="I381" s="19"/>
      <c r="J381" s="19"/>
      <c r="K381" s="83"/>
      <c r="L381" s="34"/>
      <c r="M381" s="14"/>
    </row>
    <row r="382" spans="1:13" ht="63.75" customHeight="1">
      <c r="A382" s="6"/>
      <c r="B382" s="12">
        <v>41402</v>
      </c>
      <c r="C382" s="15" t="s">
        <v>911</v>
      </c>
      <c r="D382" s="15" t="s">
        <v>55</v>
      </c>
      <c r="E382" s="93" t="s">
        <v>96</v>
      </c>
      <c r="F382" s="19"/>
      <c r="G382" s="19"/>
      <c r="H382" s="19">
        <v>-7000</v>
      </c>
      <c r="I382" s="19"/>
      <c r="J382" s="19"/>
      <c r="K382" s="98"/>
      <c r="L382" s="34"/>
      <c r="M382" s="14"/>
    </row>
    <row r="383" spans="2:13" ht="106.5" customHeight="1">
      <c r="B383" s="12">
        <v>41402</v>
      </c>
      <c r="C383" s="15" t="s">
        <v>802</v>
      </c>
      <c r="D383" s="15" t="s">
        <v>55</v>
      </c>
      <c r="E383" s="93" t="s">
        <v>96</v>
      </c>
      <c r="F383" s="19"/>
      <c r="G383" s="19"/>
      <c r="H383" s="19">
        <v>-59.5</v>
      </c>
      <c r="I383" s="19"/>
      <c r="J383" s="19"/>
      <c r="K383" s="98"/>
      <c r="L383" s="41"/>
      <c r="M383" s="38"/>
    </row>
    <row r="384" spans="1:13" ht="75">
      <c r="A384" s="6"/>
      <c r="B384" s="12">
        <v>41404</v>
      </c>
      <c r="C384" s="15" t="s">
        <v>421</v>
      </c>
      <c r="D384" s="15" t="s">
        <v>66</v>
      </c>
      <c r="E384" s="93" t="s">
        <v>26</v>
      </c>
      <c r="F384" s="19"/>
      <c r="G384" s="19"/>
      <c r="H384" s="19">
        <v>-200</v>
      </c>
      <c r="I384" s="19"/>
      <c r="J384" s="19"/>
      <c r="K384" s="104"/>
      <c r="L384" s="34"/>
      <c r="M384" s="14"/>
    </row>
    <row r="385" spans="1:13" ht="75">
      <c r="A385" s="6"/>
      <c r="B385" s="35">
        <v>41405</v>
      </c>
      <c r="C385" s="37" t="s">
        <v>1084</v>
      </c>
      <c r="D385" s="15" t="s">
        <v>153</v>
      </c>
      <c r="E385" s="93" t="s">
        <v>570</v>
      </c>
      <c r="F385" s="19"/>
      <c r="G385" s="19"/>
      <c r="H385" s="19">
        <v>-1495.12</v>
      </c>
      <c r="I385" s="19"/>
      <c r="J385" s="19"/>
      <c r="K385" s="83"/>
      <c r="L385" s="34"/>
      <c r="M385" s="14"/>
    </row>
    <row r="386" spans="2:13" ht="45">
      <c r="B386" s="12">
        <v>41405</v>
      </c>
      <c r="C386" s="15" t="s">
        <v>762</v>
      </c>
      <c r="D386" s="15" t="s">
        <v>87</v>
      </c>
      <c r="E386" s="93" t="s">
        <v>28</v>
      </c>
      <c r="F386" s="19">
        <v>-1458.24</v>
      </c>
      <c r="G386" s="19"/>
      <c r="H386" s="19"/>
      <c r="I386" s="19"/>
      <c r="J386" s="19"/>
      <c r="K386" s="98"/>
      <c r="L386" s="34"/>
      <c r="M386" s="14"/>
    </row>
    <row r="387" spans="1:13" ht="75">
      <c r="A387" s="6"/>
      <c r="B387" s="12">
        <v>41407</v>
      </c>
      <c r="C387" s="15" t="s">
        <v>909</v>
      </c>
      <c r="D387" s="15" t="s">
        <v>156</v>
      </c>
      <c r="E387" s="93" t="s">
        <v>853</v>
      </c>
      <c r="F387" s="19"/>
      <c r="G387" s="19"/>
      <c r="H387" s="19">
        <v>-500</v>
      </c>
      <c r="I387" s="19"/>
      <c r="J387" s="19"/>
      <c r="K387" s="98"/>
      <c r="L387" s="34"/>
      <c r="M387" s="14"/>
    </row>
    <row r="388" spans="1:13" ht="30">
      <c r="A388" s="6"/>
      <c r="B388" s="35">
        <v>41408</v>
      </c>
      <c r="C388" s="37" t="s">
        <v>285</v>
      </c>
      <c r="D388" s="15" t="s">
        <v>138</v>
      </c>
      <c r="E388" s="93" t="s">
        <v>19</v>
      </c>
      <c r="F388" s="36">
        <v>-30</v>
      </c>
      <c r="G388" s="36">
        <v>0</v>
      </c>
      <c r="H388" s="19">
        <v>0</v>
      </c>
      <c r="I388" s="36"/>
      <c r="J388" s="36"/>
      <c r="K388" s="82"/>
      <c r="L388" s="34"/>
      <c r="M388" s="14"/>
    </row>
    <row r="389" spans="1:13" ht="15">
      <c r="A389" s="6"/>
      <c r="B389" s="35">
        <v>41408</v>
      </c>
      <c r="C389" s="37" t="s">
        <v>1951</v>
      </c>
      <c r="D389" s="15" t="s">
        <v>86</v>
      </c>
      <c r="E389" s="93" t="s">
        <v>48</v>
      </c>
      <c r="F389" s="19"/>
      <c r="G389" s="19"/>
      <c r="H389" s="19">
        <v>-2479.63</v>
      </c>
      <c r="I389" s="19"/>
      <c r="J389" s="19"/>
      <c r="K389" s="83"/>
      <c r="L389" s="34"/>
      <c r="M389" s="14"/>
    </row>
    <row r="390" spans="1:13" s="39" customFormat="1" ht="75">
      <c r="A390" s="6"/>
      <c r="B390" s="12">
        <v>41408</v>
      </c>
      <c r="C390" s="15" t="s">
        <v>822</v>
      </c>
      <c r="D390" s="15" t="s">
        <v>55</v>
      </c>
      <c r="E390" s="93" t="s">
        <v>96</v>
      </c>
      <c r="F390" s="19"/>
      <c r="G390" s="19"/>
      <c r="H390" s="19"/>
      <c r="I390" s="19"/>
      <c r="J390" s="19">
        <v>-480</v>
      </c>
      <c r="K390" s="98"/>
      <c r="L390" s="34"/>
      <c r="M390" s="14"/>
    </row>
    <row r="391" spans="1:13" s="39" customFormat="1" ht="30">
      <c r="A391" s="6"/>
      <c r="B391" s="35">
        <v>41408</v>
      </c>
      <c r="C391" s="15" t="s">
        <v>950</v>
      </c>
      <c r="D391" s="15" t="s">
        <v>130</v>
      </c>
      <c r="E391" s="93" t="s">
        <v>23</v>
      </c>
      <c r="F391" s="19">
        <f>-(600*4)</f>
        <v>-2400</v>
      </c>
      <c r="G391" s="19"/>
      <c r="H391" s="19"/>
      <c r="I391" s="19"/>
      <c r="J391" s="19"/>
      <c r="K391" s="89"/>
      <c r="L391" s="34"/>
      <c r="M391" s="14"/>
    </row>
    <row r="392" spans="2:13" ht="60">
      <c r="B392" s="12">
        <v>41408</v>
      </c>
      <c r="C392" s="15" t="s">
        <v>809</v>
      </c>
      <c r="D392" s="15" t="s">
        <v>87</v>
      </c>
      <c r="E392" s="93" t="s">
        <v>28</v>
      </c>
      <c r="F392" s="19"/>
      <c r="G392" s="19"/>
      <c r="H392" s="19">
        <v>-180</v>
      </c>
      <c r="I392" s="19"/>
      <c r="J392" s="19"/>
      <c r="K392" s="98"/>
      <c r="L392" s="41"/>
      <c r="M392" s="38"/>
    </row>
    <row r="393" spans="2:13" ht="75">
      <c r="B393" s="12">
        <v>41408</v>
      </c>
      <c r="C393" s="15" t="s">
        <v>803</v>
      </c>
      <c r="D393" s="15" t="s">
        <v>87</v>
      </c>
      <c r="E393" s="93" t="s">
        <v>28</v>
      </c>
      <c r="F393" s="19"/>
      <c r="G393" s="19"/>
      <c r="H393" s="19">
        <v>-50</v>
      </c>
      <c r="I393" s="19"/>
      <c r="J393" s="19"/>
      <c r="K393" s="98"/>
      <c r="L393" s="41"/>
      <c r="M393" s="38"/>
    </row>
    <row r="394" spans="1:13" ht="31.5" customHeight="1">
      <c r="A394" s="6"/>
      <c r="B394" s="35">
        <v>41409</v>
      </c>
      <c r="C394" s="37" t="s">
        <v>1958</v>
      </c>
      <c r="D394" s="15" t="s">
        <v>86</v>
      </c>
      <c r="E394" s="93" t="s">
        <v>48</v>
      </c>
      <c r="F394" s="19"/>
      <c r="G394" s="19"/>
      <c r="H394" s="19">
        <v>-2434.17</v>
      </c>
      <c r="I394" s="19"/>
      <c r="J394" s="19"/>
      <c r="K394" s="83"/>
      <c r="L394" s="34"/>
      <c r="M394" s="14"/>
    </row>
    <row r="395" spans="1:13" ht="31.5" customHeight="1">
      <c r="A395" s="6"/>
      <c r="B395" s="12">
        <v>41409</v>
      </c>
      <c r="C395" s="15" t="s">
        <v>861</v>
      </c>
      <c r="D395" s="15" t="s">
        <v>90</v>
      </c>
      <c r="E395" s="93" t="s">
        <v>50</v>
      </c>
      <c r="F395" s="19"/>
      <c r="G395" s="19">
        <v>-1000</v>
      </c>
      <c r="H395" s="19"/>
      <c r="I395" s="19"/>
      <c r="J395" s="19"/>
      <c r="K395" s="98"/>
      <c r="L395" s="34"/>
      <c r="M395" s="14"/>
    </row>
    <row r="396" spans="1:13" s="39" customFormat="1" ht="15">
      <c r="A396" s="6"/>
      <c r="B396" s="35">
        <v>41410</v>
      </c>
      <c r="C396" s="37" t="s">
        <v>1950</v>
      </c>
      <c r="D396" s="15" t="s">
        <v>86</v>
      </c>
      <c r="E396" s="93" t="s">
        <v>48</v>
      </c>
      <c r="F396" s="19"/>
      <c r="G396" s="19"/>
      <c r="H396" s="19">
        <v>-442.79</v>
      </c>
      <c r="I396" s="19"/>
      <c r="J396" s="19"/>
      <c r="K396" s="83"/>
      <c r="L396" s="34"/>
      <c r="M396" s="14"/>
    </row>
    <row r="397" spans="1:13" ht="30">
      <c r="A397" s="6"/>
      <c r="B397" s="12">
        <v>41410</v>
      </c>
      <c r="C397" s="15" t="s">
        <v>1151</v>
      </c>
      <c r="D397" s="15" t="s">
        <v>55</v>
      </c>
      <c r="E397" s="93" t="s">
        <v>96</v>
      </c>
      <c r="F397" s="19"/>
      <c r="G397" s="19"/>
      <c r="H397" s="19">
        <v>-77.6</v>
      </c>
      <c r="I397" s="19"/>
      <c r="J397" s="19"/>
      <c r="K397" s="98"/>
      <c r="L397" s="34"/>
      <c r="M397" s="14"/>
    </row>
    <row r="398" spans="1:13" s="39" customFormat="1" ht="30">
      <c r="A398" s="6"/>
      <c r="B398" s="12">
        <v>41410</v>
      </c>
      <c r="C398" s="15" t="s">
        <v>805</v>
      </c>
      <c r="D398" s="15" t="s">
        <v>130</v>
      </c>
      <c r="E398" s="93" t="s">
        <v>23</v>
      </c>
      <c r="F398" s="19"/>
      <c r="G398" s="19"/>
      <c r="H398" s="19">
        <v>-500</v>
      </c>
      <c r="I398" s="19"/>
      <c r="J398" s="19"/>
      <c r="K398" s="98"/>
      <c r="L398" s="34"/>
      <c r="M398" s="14"/>
    </row>
    <row r="399" spans="1:13" ht="60">
      <c r="A399" s="6"/>
      <c r="B399" s="35">
        <v>41411</v>
      </c>
      <c r="C399" s="37" t="s">
        <v>927</v>
      </c>
      <c r="D399" s="15" t="s">
        <v>88</v>
      </c>
      <c r="E399" s="93" t="s">
        <v>42</v>
      </c>
      <c r="F399" s="19">
        <v>0</v>
      </c>
      <c r="G399" s="19">
        <v>-2030</v>
      </c>
      <c r="H399" s="19">
        <v>0</v>
      </c>
      <c r="I399" s="19"/>
      <c r="J399" s="19"/>
      <c r="K399" s="89"/>
      <c r="L399" s="34"/>
      <c r="M399" s="14"/>
    </row>
    <row r="400" spans="1:13" ht="30">
      <c r="A400" s="6"/>
      <c r="B400" s="35">
        <v>41411</v>
      </c>
      <c r="C400" s="37" t="s">
        <v>926</v>
      </c>
      <c r="D400" s="15" t="s">
        <v>88</v>
      </c>
      <c r="E400" s="93" t="s">
        <v>42</v>
      </c>
      <c r="F400" s="19">
        <v>0</v>
      </c>
      <c r="G400" s="19">
        <v>-1885</v>
      </c>
      <c r="H400" s="19">
        <v>0</v>
      </c>
      <c r="I400" s="19"/>
      <c r="J400" s="19"/>
      <c r="K400" s="89"/>
      <c r="L400" s="34"/>
      <c r="M400" s="14"/>
    </row>
    <row r="401" spans="1:13" ht="15">
      <c r="A401" s="6"/>
      <c r="B401" s="35">
        <v>41411</v>
      </c>
      <c r="C401" s="37" t="s">
        <v>925</v>
      </c>
      <c r="D401" s="15" t="s">
        <v>88</v>
      </c>
      <c r="E401" s="93" t="s">
        <v>42</v>
      </c>
      <c r="F401" s="19">
        <v>0</v>
      </c>
      <c r="G401" s="19">
        <v>-870</v>
      </c>
      <c r="H401" s="19">
        <v>0</v>
      </c>
      <c r="I401" s="19"/>
      <c r="J401" s="19"/>
      <c r="K401" s="89"/>
      <c r="L401" s="34"/>
      <c r="M401" s="14"/>
    </row>
    <row r="402" spans="1:13" s="39" customFormat="1" ht="30">
      <c r="A402" s="6"/>
      <c r="B402" s="35">
        <v>41411</v>
      </c>
      <c r="C402" s="37" t="s">
        <v>924</v>
      </c>
      <c r="D402" s="15" t="s">
        <v>88</v>
      </c>
      <c r="E402" s="93" t="s">
        <v>42</v>
      </c>
      <c r="F402" s="19">
        <v>0</v>
      </c>
      <c r="G402" s="19">
        <v>-29</v>
      </c>
      <c r="H402" s="19">
        <v>0</v>
      </c>
      <c r="I402" s="19"/>
      <c r="J402" s="19"/>
      <c r="K402" s="89"/>
      <c r="L402" s="34"/>
      <c r="M402" s="14"/>
    </row>
    <row r="403" spans="1:13" ht="30">
      <c r="A403" s="6"/>
      <c r="B403" s="12">
        <v>41411</v>
      </c>
      <c r="C403" s="15" t="s">
        <v>913</v>
      </c>
      <c r="D403" s="15" t="s">
        <v>147</v>
      </c>
      <c r="E403" s="93" t="s">
        <v>24</v>
      </c>
      <c r="F403" s="19"/>
      <c r="G403" s="19"/>
      <c r="H403" s="19">
        <v>-17</v>
      </c>
      <c r="I403" s="19"/>
      <c r="J403" s="19"/>
      <c r="K403" s="98"/>
      <c r="L403" s="34"/>
      <c r="M403" s="14"/>
    </row>
    <row r="404" spans="1:13" ht="30">
      <c r="A404" s="6"/>
      <c r="B404" s="12">
        <v>41411</v>
      </c>
      <c r="C404" s="15" t="s">
        <v>771</v>
      </c>
      <c r="D404" s="15" t="s">
        <v>55</v>
      </c>
      <c r="E404" s="93" t="s">
        <v>96</v>
      </c>
      <c r="F404" s="19"/>
      <c r="G404" s="19"/>
      <c r="H404" s="19">
        <v>-188</v>
      </c>
      <c r="I404" s="19"/>
      <c r="J404" s="19"/>
      <c r="K404" s="98" t="s">
        <v>185</v>
      </c>
      <c r="L404" s="34"/>
      <c r="M404" s="14"/>
    </row>
    <row r="405" spans="1:13" s="39" customFormat="1" ht="30">
      <c r="A405" s="3"/>
      <c r="B405" s="12">
        <v>41411</v>
      </c>
      <c r="C405" s="15" t="s">
        <v>1152</v>
      </c>
      <c r="D405" s="15" t="s">
        <v>55</v>
      </c>
      <c r="E405" s="93" t="s">
        <v>96</v>
      </c>
      <c r="F405" s="19"/>
      <c r="G405" s="19"/>
      <c r="H405" s="19">
        <v>-72.5</v>
      </c>
      <c r="I405" s="19"/>
      <c r="J405" s="19"/>
      <c r="K405" s="98"/>
      <c r="L405" s="41"/>
      <c r="M405" s="38"/>
    </row>
    <row r="406" spans="2:13" ht="30">
      <c r="B406" s="12">
        <v>41411</v>
      </c>
      <c r="C406" s="15" t="s">
        <v>845</v>
      </c>
      <c r="D406" s="15" t="s">
        <v>55</v>
      </c>
      <c r="E406" s="93" t="s">
        <v>96</v>
      </c>
      <c r="F406" s="19">
        <v>-611</v>
      </c>
      <c r="G406" s="19"/>
      <c r="H406" s="19"/>
      <c r="I406" s="19"/>
      <c r="J406" s="19"/>
      <c r="K406" s="98"/>
      <c r="L406" s="41"/>
      <c r="M406" s="38"/>
    </row>
    <row r="407" spans="2:13" ht="60">
      <c r="B407" s="12">
        <v>41411</v>
      </c>
      <c r="C407" s="15" t="s">
        <v>799</v>
      </c>
      <c r="D407" s="15" t="s">
        <v>155</v>
      </c>
      <c r="E407" s="93" t="s">
        <v>851</v>
      </c>
      <c r="F407" s="19"/>
      <c r="G407" s="19"/>
      <c r="H407" s="19">
        <v>-300</v>
      </c>
      <c r="I407" s="19"/>
      <c r="J407" s="19"/>
      <c r="K407" s="98"/>
      <c r="L407" s="41"/>
      <c r="M407" s="38"/>
    </row>
    <row r="408" spans="2:13" ht="75">
      <c r="B408" s="12">
        <v>41411</v>
      </c>
      <c r="C408" s="15" t="s">
        <v>1589</v>
      </c>
      <c r="D408" s="15" t="s">
        <v>75</v>
      </c>
      <c r="E408" s="93" t="s">
        <v>140</v>
      </c>
      <c r="F408" s="19"/>
      <c r="G408" s="19"/>
      <c r="H408" s="19">
        <v>-800</v>
      </c>
      <c r="I408" s="19"/>
      <c r="J408" s="19"/>
      <c r="K408" s="98"/>
      <c r="L408" s="41"/>
      <c r="M408" s="38"/>
    </row>
    <row r="409" spans="1:13" ht="105">
      <c r="A409" s="6"/>
      <c r="B409" s="12">
        <v>41411</v>
      </c>
      <c r="C409" s="15" t="s">
        <v>912</v>
      </c>
      <c r="D409" s="15" t="s">
        <v>130</v>
      </c>
      <c r="E409" s="93" t="s">
        <v>23</v>
      </c>
      <c r="F409" s="19"/>
      <c r="G409" s="19"/>
      <c r="H409" s="19">
        <v>-500</v>
      </c>
      <c r="I409" s="19"/>
      <c r="J409" s="19"/>
      <c r="K409" s="98"/>
      <c r="L409" s="34"/>
      <c r="M409" s="14"/>
    </row>
    <row r="410" spans="1:13" ht="15">
      <c r="A410" s="6"/>
      <c r="B410" s="12">
        <v>41411</v>
      </c>
      <c r="C410" s="15" t="s">
        <v>405</v>
      </c>
      <c r="D410" s="15" t="s">
        <v>130</v>
      </c>
      <c r="E410" s="93" t="s">
        <v>23</v>
      </c>
      <c r="F410" s="19"/>
      <c r="G410" s="19"/>
      <c r="H410" s="19">
        <v>-100</v>
      </c>
      <c r="I410" s="19"/>
      <c r="J410" s="19"/>
      <c r="K410" s="98"/>
      <c r="L410" s="34"/>
      <c r="M410" s="14"/>
    </row>
    <row r="411" spans="1:13" ht="60">
      <c r="A411" s="6"/>
      <c r="B411" s="12">
        <v>41411</v>
      </c>
      <c r="C411" s="15" t="s">
        <v>807</v>
      </c>
      <c r="D411" s="15" t="s">
        <v>87</v>
      </c>
      <c r="E411" s="93" t="s">
        <v>28</v>
      </c>
      <c r="F411" s="19"/>
      <c r="G411" s="19"/>
      <c r="H411" s="19">
        <v>-90</v>
      </c>
      <c r="I411" s="19"/>
      <c r="J411" s="19"/>
      <c r="K411" s="98"/>
      <c r="L411" s="34"/>
      <c r="M411" s="14"/>
    </row>
    <row r="412" spans="1:13" ht="75">
      <c r="A412" s="6"/>
      <c r="B412" s="12">
        <v>41411</v>
      </c>
      <c r="C412" s="15" t="s">
        <v>824</v>
      </c>
      <c r="D412" s="15" t="s">
        <v>82</v>
      </c>
      <c r="E412" s="93" t="s">
        <v>30</v>
      </c>
      <c r="F412" s="19"/>
      <c r="G412" s="19"/>
      <c r="H412" s="19">
        <v>-120</v>
      </c>
      <c r="I412" s="19"/>
      <c r="J412" s="19"/>
      <c r="K412" s="98"/>
      <c r="L412" s="34"/>
      <c r="M412" s="14"/>
    </row>
    <row r="413" spans="1:13" ht="30">
      <c r="A413" s="6"/>
      <c r="B413" s="12">
        <v>41412</v>
      </c>
      <c r="C413" s="15" t="s">
        <v>806</v>
      </c>
      <c r="D413" s="15" t="s">
        <v>58</v>
      </c>
      <c r="E413" s="93" t="s">
        <v>109</v>
      </c>
      <c r="F413" s="19"/>
      <c r="G413" s="19"/>
      <c r="H413" s="19">
        <v>-169.77</v>
      </c>
      <c r="I413" s="19"/>
      <c r="J413" s="19"/>
      <c r="K413" s="98"/>
      <c r="L413" s="34"/>
      <c r="M413" s="14"/>
    </row>
    <row r="414" spans="1:13" ht="30">
      <c r="A414" s="6"/>
      <c r="B414" s="12">
        <v>41413</v>
      </c>
      <c r="C414" s="15" t="s">
        <v>1056</v>
      </c>
      <c r="D414" s="15" t="s">
        <v>62</v>
      </c>
      <c r="E414" s="93" t="s">
        <v>143</v>
      </c>
      <c r="F414" s="19"/>
      <c r="G414" s="19"/>
      <c r="H414" s="19">
        <v>-849</v>
      </c>
      <c r="I414" s="19"/>
      <c r="J414" s="19"/>
      <c r="K414" s="98"/>
      <c r="L414" s="34"/>
      <c r="M414" s="14"/>
    </row>
    <row r="415" spans="1:13" ht="45">
      <c r="A415" s="6"/>
      <c r="B415" s="12">
        <v>41413</v>
      </c>
      <c r="C415" s="15" t="s">
        <v>1068</v>
      </c>
      <c r="D415" s="15" t="s">
        <v>62</v>
      </c>
      <c r="E415" s="93" t="s">
        <v>143</v>
      </c>
      <c r="F415" s="19"/>
      <c r="G415" s="19"/>
      <c r="H415" s="19">
        <v>-110</v>
      </c>
      <c r="I415" s="19"/>
      <c r="J415" s="19"/>
      <c r="K415" s="98"/>
      <c r="L415" s="34"/>
      <c r="M415" s="14"/>
    </row>
    <row r="416" spans="1:13" ht="45">
      <c r="A416" s="6"/>
      <c r="B416" s="12">
        <v>41413</v>
      </c>
      <c r="C416" s="15" t="s">
        <v>1593</v>
      </c>
      <c r="D416" s="15" t="s">
        <v>75</v>
      </c>
      <c r="E416" s="93" t="s">
        <v>140</v>
      </c>
      <c r="F416" s="19"/>
      <c r="G416" s="19"/>
      <c r="H416" s="19">
        <v>-180</v>
      </c>
      <c r="I416" s="19"/>
      <c r="J416" s="19"/>
      <c r="K416" s="98"/>
      <c r="L416" s="34"/>
      <c r="M416" s="14"/>
    </row>
    <row r="417" spans="1:13" ht="75">
      <c r="A417" s="6"/>
      <c r="B417" s="12">
        <v>41413</v>
      </c>
      <c r="C417" s="15" t="s">
        <v>813</v>
      </c>
      <c r="D417" s="15" t="s">
        <v>153</v>
      </c>
      <c r="E417" s="93" t="s">
        <v>570</v>
      </c>
      <c r="F417" s="19"/>
      <c r="G417" s="19"/>
      <c r="H417" s="19">
        <v>-984.6</v>
      </c>
      <c r="I417" s="19"/>
      <c r="J417" s="19"/>
      <c r="K417" s="98"/>
      <c r="L417" s="34"/>
      <c r="M417" s="14"/>
    </row>
    <row r="418" spans="1:13" ht="45">
      <c r="A418" s="6"/>
      <c r="B418" s="12">
        <v>41413</v>
      </c>
      <c r="C418" s="15" t="s">
        <v>776</v>
      </c>
      <c r="D418" s="15" t="s">
        <v>87</v>
      </c>
      <c r="E418" s="93" t="s">
        <v>28</v>
      </c>
      <c r="F418" s="19"/>
      <c r="G418" s="19"/>
      <c r="H418" s="19">
        <v>-499.82</v>
      </c>
      <c r="I418" s="19"/>
      <c r="J418" s="19"/>
      <c r="K418" s="98"/>
      <c r="L418" s="34"/>
      <c r="M418" s="14"/>
    </row>
    <row r="419" spans="1:13" ht="30">
      <c r="A419" s="6"/>
      <c r="B419" s="12">
        <v>41413</v>
      </c>
      <c r="C419" s="15" t="s">
        <v>776</v>
      </c>
      <c r="D419" s="15" t="s">
        <v>87</v>
      </c>
      <c r="E419" s="93" t="s">
        <v>28</v>
      </c>
      <c r="F419" s="19"/>
      <c r="G419" s="19"/>
      <c r="H419" s="19">
        <v>-498.26</v>
      </c>
      <c r="I419" s="19"/>
      <c r="J419" s="19"/>
      <c r="K419" s="98"/>
      <c r="L419" s="34"/>
      <c r="M419" s="14"/>
    </row>
    <row r="420" spans="1:13" ht="30">
      <c r="A420" s="6"/>
      <c r="B420" s="35">
        <v>41414</v>
      </c>
      <c r="C420" s="37" t="s">
        <v>241</v>
      </c>
      <c r="D420" s="15" t="s">
        <v>138</v>
      </c>
      <c r="E420" s="93" t="s">
        <v>19</v>
      </c>
      <c r="F420" s="19">
        <v>0</v>
      </c>
      <c r="G420" s="19">
        <v>-92</v>
      </c>
      <c r="H420" s="19">
        <v>0</v>
      </c>
      <c r="I420" s="19"/>
      <c r="J420" s="19"/>
      <c r="K420" s="89"/>
      <c r="L420" s="34"/>
      <c r="M420" s="14"/>
    </row>
    <row r="421" spans="1:13" ht="15">
      <c r="A421" s="6"/>
      <c r="B421" s="12">
        <v>41414</v>
      </c>
      <c r="C421" s="15" t="s">
        <v>916</v>
      </c>
      <c r="D421" s="15" t="s">
        <v>86</v>
      </c>
      <c r="E421" s="93" t="s">
        <v>48</v>
      </c>
      <c r="F421" s="19"/>
      <c r="G421" s="19"/>
      <c r="H421" s="19">
        <v>-500</v>
      </c>
      <c r="I421" s="19"/>
      <c r="J421" s="19"/>
      <c r="K421" s="98"/>
      <c r="L421" s="34"/>
      <c r="M421" s="14"/>
    </row>
    <row r="422" spans="1:13" ht="45">
      <c r="A422" s="6"/>
      <c r="B422" s="12">
        <v>41414</v>
      </c>
      <c r="C422" s="15" t="s">
        <v>915</v>
      </c>
      <c r="D422" s="15" t="s">
        <v>86</v>
      </c>
      <c r="E422" s="93" t="s">
        <v>48</v>
      </c>
      <c r="F422" s="19"/>
      <c r="G422" s="19"/>
      <c r="H422" s="19">
        <v>-500</v>
      </c>
      <c r="I422" s="19"/>
      <c r="J422" s="19"/>
      <c r="K422" s="98"/>
      <c r="L422" s="34"/>
      <c r="M422" s="14"/>
    </row>
    <row r="423" spans="1:13" ht="45">
      <c r="A423" s="6"/>
      <c r="B423" s="35">
        <v>41414</v>
      </c>
      <c r="C423" s="37" t="s">
        <v>1925</v>
      </c>
      <c r="D423" s="15" t="s">
        <v>86</v>
      </c>
      <c r="E423" s="93" t="s">
        <v>48</v>
      </c>
      <c r="F423" s="19"/>
      <c r="G423" s="19"/>
      <c r="H423" s="19">
        <v>-86</v>
      </c>
      <c r="I423" s="19"/>
      <c r="J423" s="19"/>
      <c r="K423" s="83"/>
      <c r="L423" s="34"/>
      <c r="M423" s="14"/>
    </row>
    <row r="424" spans="1:13" ht="30">
      <c r="A424" s="6"/>
      <c r="B424" s="12">
        <v>41414</v>
      </c>
      <c r="C424" s="15" t="s">
        <v>811</v>
      </c>
      <c r="D424" s="15" t="s">
        <v>147</v>
      </c>
      <c r="E424" s="93" t="s">
        <v>24</v>
      </c>
      <c r="F424" s="19"/>
      <c r="G424" s="19"/>
      <c r="H424" s="19">
        <v>-550</v>
      </c>
      <c r="I424" s="19"/>
      <c r="J424" s="19"/>
      <c r="K424" s="98"/>
      <c r="L424" s="34"/>
      <c r="M424" s="14"/>
    </row>
    <row r="425" spans="1:13" ht="30">
      <c r="A425" s="6"/>
      <c r="B425" s="12">
        <v>41414</v>
      </c>
      <c r="C425" s="15" t="s">
        <v>1046</v>
      </c>
      <c r="D425" s="15" t="s">
        <v>55</v>
      </c>
      <c r="E425" s="93" t="s">
        <v>96</v>
      </c>
      <c r="F425" s="19"/>
      <c r="G425" s="19"/>
      <c r="H425" s="19">
        <v>-809.33</v>
      </c>
      <c r="I425" s="19"/>
      <c r="J425" s="19"/>
      <c r="K425" s="98"/>
      <c r="L425" s="34"/>
      <c r="M425" s="14"/>
    </row>
    <row r="426" spans="2:13" ht="45">
      <c r="B426" s="12">
        <v>41414</v>
      </c>
      <c r="C426" s="15" t="s">
        <v>1042</v>
      </c>
      <c r="D426" s="15" t="s">
        <v>55</v>
      </c>
      <c r="E426" s="93" t="s">
        <v>96</v>
      </c>
      <c r="F426" s="19"/>
      <c r="G426" s="19"/>
      <c r="H426" s="19">
        <v>-142.89</v>
      </c>
      <c r="I426" s="19"/>
      <c r="J426" s="19"/>
      <c r="K426" s="98"/>
      <c r="L426" s="41"/>
      <c r="M426" s="38"/>
    </row>
    <row r="427" spans="1:13" ht="30">
      <c r="A427" s="6"/>
      <c r="B427" s="12">
        <v>41414</v>
      </c>
      <c r="C427" s="15" t="s">
        <v>1045</v>
      </c>
      <c r="D427" s="15" t="s">
        <v>55</v>
      </c>
      <c r="E427" s="93" t="s">
        <v>96</v>
      </c>
      <c r="F427" s="19"/>
      <c r="G427" s="19"/>
      <c r="H427" s="19">
        <v>-117.55</v>
      </c>
      <c r="I427" s="19"/>
      <c r="J427" s="19"/>
      <c r="K427" s="98"/>
      <c r="L427" s="34"/>
      <c r="M427" s="14"/>
    </row>
    <row r="428" spans="1:13" ht="30">
      <c r="A428" s="6"/>
      <c r="B428" s="35">
        <v>41415</v>
      </c>
      <c r="C428" s="37" t="s">
        <v>241</v>
      </c>
      <c r="D428" s="15" t="s">
        <v>138</v>
      </c>
      <c r="E428" s="93" t="s">
        <v>19</v>
      </c>
      <c r="F428" s="19">
        <v>0</v>
      </c>
      <c r="G428" s="19">
        <v>-46</v>
      </c>
      <c r="H428" s="19">
        <v>0</v>
      </c>
      <c r="I428" s="19"/>
      <c r="J428" s="19"/>
      <c r="K428" s="89"/>
      <c r="L428" s="34"/>
      <c r="M428" s="14"/>
    </row>
    <row r="429" spans="1:13" ht="15">
      <c r="A429" s="6"/>
      <c r="B429" s="35">
        <v>41415</v>
      </c>
      <c r="C429" s="37" t="s">
        <v>1955</v>
      </c>
      <c r="D429" s="15" t="s">
        <v>86</v>
      </c>
      <c r="E429" s="93" t="s">
        <v>48</v>
      </c>
      <c r="F429" s="19"/>
      <c r="G429" s="19"/>
      <c r="H429" s="19">
        <v>-810.06</v>
      </c>
      <c r="I429" s="19"/>
      <c r="J429" s="19"/>
      <c r="K429" s="83"/>
      <c r="L429" s="34"/>
      <c r="M429" s="14"/>
    </row>
    <row r="430" spans="1:13" ht="30">
      <c r="A430" s="6"/>
      <c r="B430" s="12">
        <v>41415</v>
      </c>
      <c r="C430" s="15" t="s">
        <v>1592</v>
      </c>
      <c r="D430" s="15" t="s">
        <v>75</v>
      </c>
      <c r="E430" s="93" t="s">
        <v>140</v>
      </c>
      <c r="F430" s="19"/>
      <c r="G430" s="19"/>
      <c r="H430" s="19">
        <v>-599.76</v>
      </c>
      <c r="I430" s="19"/>
      <c r="J430" s="19"/>
      <c r="K430" s="98"/>
      <c r="L430" s="34"/>
      <c r="M430" s="14"/>
    </row>
    <row r="431" spans="2:13" ht="120">
      <c r="B431" s="12">
        <v>41415</v>
      </c>
      <c r="C431" s="15" t="s">
        <v>775</v>
      </c>
      <c r="D431" s="15" t="s">
        <v>89</v>
      </c>
      <c r="E431" s="93" t="s">
        <v>49</v>
      </c>
      <c r="F431" s="19"/>
      <c r="G431" s="19"/>
      <c r="H431" s="19">
        <v>-3350</v>
      </c>
      <c r="I431" s="19"/>
      <c r="J431" s="19"/>
      <c r="K431" s="98"/>
      <c r="L431" s="41"/>
      <c r="M431" s="38"/>
    </row>
    <row r="432" spans="1:13" ht="60">
      <c r="A432" s="6"/>
      <c r="B432" s="35">
        <v>41416</v>
      </c>
      <c r="C432" s="37" t="s">
        <v>1954</v>
      </c>
      <c r="D432" s="15" t="s">
        <v>86</v>
      </c>
      <c r="E432" s="93" t="s">
        <v>48</v>
      </c>
      <c r="F432" s="19"/>
      <c r="G432" s="19"/>
      <c r="H432" s="19">
        <v>-5393.37</v>
      </c>
      <c r="I432" s="19"/>
      <c r="J432" s="19"/>
      <c r="K432" s="83"/>
      <c r="L432" s="34"/>
      <c r="M432" s="14"/>
    </row>
    <row r="433" spans="1:13" ht="60">
      <c r="A433" s="6"/>
      <c r="B433" s="12">
        <v>41416</v>
      </c>
      <c r="C433" s="15" t="s">
        <v>1027</v>
      </c>
      <c r="D433" s="15" t="s">
        <v>155</v>
      </c>
      <c r="E433" s="93" t="s">
        <v>851</v>
      </c>
      <c r="F433" s="19"/>
      <c r="G433" s="19"/>
      <c r="H433" s="19">
        <v>-300</v>
      </c>
      <c r="I433" s="19"/>
      <c r="J433" s="19"/>
      <c r="K433" s="83"/>
      <c r="L433" s="34"/>
      <c r="M433" s="14"/>
    </row>
    <row r="434" spans="1:13" ht="75">
      <c r="A434" s="6"/>
      <c r="B434" s="12">
        <v>41416</v>
      </c>
      <c r="C434" s="15" t="s">
        <v>1590</v>
      </c>
      <c r="D434" s="15" t="s">
        <v>75</v>
      </c>
      <c r="E434" s="93" t="s">
        <v>140</v>
      </c>
      <c r="F434" s="19">
        <v>-1500</v>
      </c>
      <c r="G434" s="19"/>
      <c r="H434" s="19"/>
      <c r="I434" s="19"/>
      <c r="J434" s="19"/>
      <c r="K434" s="98"/>
      <c r="L434" s="34"/>
      <c r="M434" s="14"/>
    </row>
    <row r="435" spans="1:13" ht="105">
      <c r="A435" s="6"/>
      <c r="B435" s="12">
        <v>41417</v>
      </c>
      <c r="C435" s="15" t="s">
        <v>1043</v>
      </c>
      <c r="D435" s="15" t="s">
        <v>55</v>
      </c>
      <c r="E435" s="93" t="s">
        <v>96</v>
      </c>
      <c r="F435" s="19"/>
      <c r="G435" s="19"/>
      <c r="H435" s="19">
        <v>-36.13</v>
      </c>
      <c r="I435" s="19"/>
      <c r="J435" s="19"/>
      <c r="K435" s="98"/>
      <c r="L435" s="34"/>
      <c r="M435" s="14"/>
    </row>
    <row r="436" spans="1:13" ht="30">
      <c r="A436" s="6"/>
      <c r="B436" s="12">
        <v>41417</v>
      </c>
      <c r="C436" s="15" t="s">
        <v>1044</v>
      </c>
      <c r="D436" s="15" t="s">
        <v>55</v>
      </c>
      <c r="E436" s="93" t="s">
        <v>96</v>
      </c>
      <c r="F436" s="19"/>
      <c r="G436" s="19"/>
      <c r="H436" s="19">
        <v>-29.99</v>
      </c>
      <c r="I436" s="19"/>
      <c r="J436" s="19"/>
      <c r="K436" s="98"/>
      <c r="L436" s="34"/>
      <c r="M436" s="14"/>
    </row>
    <row r="437" spans="2:13" ht="30">
      <c r="B437" s="35">
        <v>41418</v>
      </c>
      <c r="C437" s="37" t="s">
        <v>241</v>
      </c>
      <c r="D437" s="15" t="s">
        <v>138</v>
      </c>
      <c r="E437" s="93" t="s">
        <v>19</v>
      </c>
      <c r="F437" s="19">
        <v>0</v>
      </c>
      <c r="G437" s="19">
        <v>-23</v>
      </c>
      <c r="H437" s="19">
        <v>0</v>
      </c>
      <c r="I437" s="19"/>
      <c r="J437" s="19"/>
      <c r="K437" s="89"/>
      <c r="L437" s="41"/>
      <c r="M437" s="38"/>
    </row>
    <row r="438" spans="1:13" ht="15">
      <c r="A438" s="6"/>
      <c r="B438" s="12">
        <v>41418</v>
      </c>
      <c r="C438" s="15" t="s">
        <v>812</v>
      </c>
      <c r="D438" s="15" t="s">
        <v>153</v>
      </c>
      <c r="E438" s="93" t="s">
        <v>570</v>
      </c>
      <c r="F438" s="19"/>
      <c r="G438" s="19"/>
      <c r="H438" s="19">
        <v>-688</v>
      </c>
      <c r="I438" s="19"/>
      <c r="J438" s="19"/>
      <c r="K438" s="98"/>
      <c r="L438" s="34"/>
      <c r="M438" s="14"/>
    </row>
    <row r="439" spans="1:13" ht="45">
      <c r="A439" s="6"/>
      <c r="B439" s="12">
        <v>41418</v>
      </c>
      <c r="C439" s="15" t="s">
        <v>812</v>
      </c>
      <c r="D439" s="15" t="s">
        <v>153</v>
      </c>
      <c r="E439" s="93" t="s">
        <v>570</v>
      </c>
      <c r="F439" s="19"/>
      <c r="G439" s="19"/>
      <c r="H439" s="19">
        <v>-360</v>
      </c>
      <c r="I439" s="19"/>
      <c r="J439" s="19"/>
      <c r="K439" s="98"/>
      <c r="L439" s="34"/>
      <c r="M439" s="14"/>
    </row>
    <row r="440" spans="1:13" ht="45">
      <c r="A440" s="6"/>
      <c r="B440" s="12">
        <v>41418</v>
      </c>
      <c r="C440" s="15" t="s">
        <v>810</v>
      </c>
      <c r="D440" s="15" t="s">
        <v>153</v>
      </c>
      <c r="E440" s="93" t="s">
        <v>570</v>
      </c>
      <c r="F440" s="19"/>
      <c r="G440" s="19"/>
      <c r="H440" s="19">
        <v>-255</v>
      </c>
      <c r="I440" s="19"/>
      <c r="J440" s="19"/>
      <c r="K440" s="98"/>
      <c r="L440" s="34"/>
      <c r="M440" s="14"/>
    </row>
    <row r="441" spans="1:13" ht="75">
      <c r="A441" s="6"/>
      <c r="B441" s="12">
        <v>41419</v>
      </c>
      <c r="C441" s="15" t="s">
        <v>421</v>
      </c>
      <c r="D441" s="15" t="s">
        <v>66</v>
      </c>
      <c r="E441" s="93" t="s">
        <v>26</v>
      </c>
      <c r="F441" s="19"/>
      <c r="G441" s="19"/>
      <c r="H441" s="19">
        <v>-200</v>
      </c>
      <c r="I441" s="19"/>
      <c r="J441" s="19"/>
      <c r="K441" s="104"/>
      <c r="L441" s="34"/>
      <c r="M441" s="14"/>
    </row>
    <row r="442" spans="1:13" ht="75">
      <c r="A442" s="6"/>
      <c r="B442" s="12">
        <v>41419</v>
      </c>
      <c r="C442" s="15" t="s">
        <v>814</v>
      </c>
      <c r="D442" s="15" t="s">
        <v>87</v>
      </c>
      <c r="E442" s="93" t="s">
        <v>28</v>
      </c>
      <c r="F442" s="19"/>
      <c r="G442" s="19"/>
      <c r="H442" s="19">
        <v>-500.76</v>
      </c>
      <c r="I442" s="19"/>
      <c r="J442" s="19"/>
      <c r="K442" s="98"/>
      <c r="L442" s="34"/>
      <c r="M442" s="14"/>
    </row>
    <row r="443" spans="1:13" ht="75">
      <c r="A443" s="6"/>
      <c r="B443" s="12">
        <v>41419</v>
      </c>
      <c r="C443" s="15" t="s">
        <v>814</v>
      </c>
      <c r="D443" s="15" t="s">
        <v>87</v>
      </c>
      <c r="E443" s="93" t="s">
        <v>28</v>
      </c>
      <c r="F443" s="19"/>
      <c r="G443" s="19"/>
      <c r="H443" s="19">
        <v>-299.78</v>
      </c>
      <c r="I443" s="19"/>
      <c r="J443" s="19"/>
      <c r="K443" s="98"/>
      <c r="L443" s="34"/>
      <c r="M443" s="14"/>
    </row>
    <row r="444" spans="1:13" ht="75">
      <c r="A444" s="6"/>
      <c r="B444" s="12">
        <v>41420</v>
      </c>
      <c r="C444" s="15" t="s">
        <v>425</v>
      </c>
      <c r="D444" s="15" t="s">
        <v>130</v>
      </c>
      <c r="E444" s="93" t="s">
        <v>23</v>
      </c>
      <c r="F444" s="19"/>
      <c r="G444" s="19"/>
      <c r="H444" s="19">
        <v>-500</v>
      </c>
      <c r="I444" s="19"/>
      <c r="J444" s="19"/>
      <c r="K444" s="98"/>
      <c r="L444" s="34"/>
      <c r="M444" s="14"/>
    </row>
    <row r="445" spans="1:13" ht="15">
      <c r="A445" s="6"/>
      <c r="B445" s="12">
        <v>41421</v>
      </c>
      <c r="C445" s="15" t="s">
        <v>816</v>
      </c>
      <c r="D445" s="15" t="s">
        <v>149</v>
      </c>
      <c r="E445" s="93" t="s">
        <v>233</v>
      </c>
      <c r="F445" s="19"/>
      <c r="G445" s="19"/>
      <c r="H445" s="19">
        <v>-502</v>
      </c>
      <c r="I445" s="19"/>
      <c r="J445" s="19"/>
      <c r="K445" s="98"/>
      <c r="L445" s="34"/>
      <c r="M445" s="14"/>
    </row>
    <row r="446" spans="1:13" ht="60">
      <c r="A446" s="6"/>
      <c r="B446" s="12">
        <v>41422</v>
      </c>
      <c r="C446" s="15" t="s">
        <v>815</v>
      </c>
      <c r="D446" s="15" t="s">
        <v>153</v>
      </c>
      <c r="E446" s="93" t="s">
        <v>570</v>
      </c>
      <c r="F446" s="19"/>
      <c r="G446" s="19"/>
      <c r="H446" s="19">
        <v>-15</v>
      </c>
      <c r="I446" s="19"/>
      <c r="J446" s="19"/>
      <c r="K446" s="98"/>
      <c r="L446" s="34"/>
      <c r="M446" s="14"/>
    </row>
    <row r="447" spans="1:13" ht="45">
      <c r="A447" s="6"/>
      <c r="B447" s="35">
        <v>41423</v>
      </c>
      <c r="C447" s="37" t="s">
        <v>1952</v>
      </c>
      <c r="D447" s="15" t="s">
        <v>86</v>
      </c>
      <c r="E447" s="93" t="s">
        <v>48</v>
      </c>
      <c r="F447" s="19"/>
      <c r="G447" s="19"/>
      <c r="H447" s="19">
        <v>-3296.04</v>
      </c>
      <c r="I447" s="19"/>
      <c r="J447" s="19"/>
      <c r="K447" s="83"/>
      <c r="L447" s="34"/>
      <c r="M447" s="14"/>
    </row>
    <row r="448" spans="1:13" ht="75">
      <c r="A448" s="6"/>
      <c r="B448" s="35">
        <v>41423</v>
      </c>
      <c r="C448" s="37" t="s">
        <v>1953</v>
      </c>
      <c r="D448" s="15" t="s">
        <v>86</v>
      </c>
      <c r="E448" s="93" t="s">
        <v>48</v>
      </c>
      <c r="F448" s="19"/>
      <c r="G448" s="19"/>
      <c r="H448" s="19">
        <v>-653.13</v>
      </c>
      <c r="I448" s="19"/>
      <c r="J448" s="19"/>
      <c r="K448" s="83"/>
      <c r="L448" s="34"/>
      <c r="M448" s="14"/>
    </row>
    <row r="449" spans="1:13" ht="30">
      <c r="A449" s="6"/>
      <c r="B449" s="12">
        <v>41423</v>
      </c>
      <c r="C449" s="15" t="s">
        <v>204</v>
      </c>
      <c r="D449" s="15" t="s">
        <v>147</v>
      </c>
      <c r="E449" s="93" t="s">
        <v>24</v>
      </c>
      <c r="F449" s="19"/>
      <c r="G449" s="19"/>
      <c r="H449" s="19">
        <v>-15.6</v>
      </c>
      <c r="I449" s="19"/>
      <c r="J449" s="19"/>
      <c r="K449" s="98"/>
      <c r="L449" s="34"/>
      <c r="M449" s="14"/>
    </row>
    <row r="450" spans="1:13" ht="15">
      <c r="A450" s="6"/>
      <c r="B450" s="12">
        <v>41423</v>
      </c>
      <c r="C450" s="15" t="s">
        <v>860</v>
      </c>
      <c r="D450" s="15" t="s">
        <v>157</v>
      </c>
      <c r="E450" s="93" t="s">
        <v>858</v>
      </c>
      <c r="F450" s="19"/>
      <c r="G450" s="19">
        <v>-3500</v>
      </c>
      <c r="H450" s="19"/>
      <c r="I450" s="19"/>
      <c r="J450" s="19"/>
      <c r="K450" s="98"/>
      <c r="L450" s="34"/>
      <c r="M450" s="14"/>
    </row>
    <row r="451" spans="1:13" ht="75">
      <c r="A451" s="6"/>
      <c r="B451" s="12">
        <v>41423</v>
      </c>
      <c r="C451" s="15" t="s">
        <v>930</v>
      </c>
      <c r="D451" s="15" t="s">
        <v>157</v>
      </c>
      <c r="E451" s="93" t="s">
        <v>858</v>
      </c>
      <c r="F451" s="19"/>
      <c r="G451" s="19">
        <v>-3500</v>
      </c>
      <c r="H451" s="19"/>
      <c r="I451" s="19"/>
      <c r="J451" s="19"/>
      <c r="K451" s="98"/>
      <c r="L451" s="34"/>
      <c r="M451" s="14"/>
    </row>
    <row r="452" spans="1:13" ht="75">
      <c r="A452" s="6"/>
      <c r="B452" s="12">
        <v>41423</v>
      </c>
      <c r="C452" s="15" t="s">
        <v>917</v>
      </c>
      <c r="D452" s="15" t="s">
        <v>153</v>
      </c>
      <c r="E452" s="93" t="s">
        <v>570</v>
      </c>
      <c r="F452" s="19"/>
      <c r="G452" s="19"/>
      <c r="H452" s="19">
        <v>-459.8</v>
      </c>
      <c r="I452" s="19"/>
      <c r="J452" s="19"/>
      <c r="K452" s="98"/>
      <c r="L452" s="34"/>
      <c r="M452" s="14"/>
    </row>
    <row r="453" spans="1:13" ht="45">
      <c r="A453" s="6"/>
      <c r="B453" s="12">
        <v>41423</v>
      </c>
      <c r="C453" s="15" t="s">
        <v>817</v>
      </c>
      <c r="D453" s="15" t="s">
        <v>153</v>
      </c>
      <c r="E453" s="93" t="s">
        <v>570</v>
      </c>
      <c r="F453" s="19"/>
      <c r="G453" s="19"/>
      <c r="H453" s="19">
        <v>-90</v>
      </c>
      <c r="I453" s="19"/>
      <c r="J453" s="19"/>
      <c r="K453" s="98"/>
      <c r="L453" s="34"/>
      <c r="M453" s="14"/>
    </row>
    <row r="454" spans="1:13" ht="45">
      <c r="A454" s="6"/>
      <c r="B454" s="12">
        <v>41423</v>
      </c>
      <c r="C454" s="15" t="s">
        <v>1022</v>
      </c>
      <c r="D454" s="15" t="s">
        <v>89</v>
      </c>
      <c r="E454" s="93" t="s">
        <v>49</v>
      </c>
      <c r="F454" s="19"/>
      <c r="G454" s="19"/>
      <c r="H454" s="19">
        <v>-1850</v>
      </c>
      <c r="I454" s="19"/>
      <c r="J454" s="19"/>
      <c r="K454" s="98"/>
      <c r="L454" s="34"/>
      <c r="M454" s="14"/>
    </row>
    <row r="455" spans="1:13" ht="15">
      <c r="A455" s="6"/>
      <c r="B455" s="35">
        <v>41424</v>
      </c>
      <c r="C455" s="37" t="s">
        <v>241</v>
      </c>
      <c r="D455" s="15" t="s">
        <v>138</v>
      </c>
      <c r="E455" s="93" t="s">
        <v>19</v>
      </c>
      <c r="F455" s="19">
        <v>0</v>
      </c>
      <c r="G455" s="19">
        <v>-46</v>
      </c>
      <c r="H455" s="19">
        <v>0</v>
      </c>
      <c r="I455" s="19"/>
      <c r="J455" s="19"/>
      <c r="K455" s="89"/>
      <c r="L455" s="34"/>
      <c r="M455" s="14"/>
    </row>
    <row r="456" spans="2:13" ht="15">
      <c r="B456" s="35">
        <v>41424</v>
      </c>
      <c r="C456" s="37" t="s">
        <v>1926</v>
      </c>
      <c r="D456" s="15" t="s">
        <v>86</v>
      </c>
      <c r="E456" s="93" t="s">
        <v>48</v>
      </c>
      <c r="F456" s="19"/>
      <c r="G456" s="19"/>
      <c r="H456" s="19">
        <v>-554.6</v>
      </c>
      <c r="I456" s="19"/>
      <c r="J456" s="19"/>
      <c r="K456" s="83"/>
      <c r="L456" s="41"/>
      <c r="M456" s="38"/>
    </row>
    <row r="457" spans="1:13" ht="30">
      <c r="A457" s="6"/>
      <c r="B457" s="12">
        <v>41424</v>
      </c>
      <c r="C457" s="15" t="s">
        <v>1074</v>
      </c>
      <c r="D457" s="15" t="s">
        <v>58</v>
      </c>
      <c r="E457" s="93" t="s">
        <v>109</v>
      </c>
      <c r="F457" s="19"/>
      <c r="G457" s="19"/>
      <c r="H457" s="19">
        <v>-4340</v>
      </c>
      <c r="I457" s="19"/>
      <c r="J457" s="19"/>
      <c r="K457" s="98"/>
      <c r="L457" s="34"/>
      <c r="M457" s="14"/>
    </row>
    <row r="458" spans="1:13" ht="45">
      <c r="A458" s="6"/>
      <c r="B458" s="35">
        <v>41425</v>
      </c>
      <c r="C458" s="37" t="s">
        <v>939</v>
      </c>
      <c r="D458" s="15" t="s">
        <v>81</v>
      </c>
      <c r="E458" s="93" t="s">
        <v>937</v>
      </c>
      <c r="F458" s="19"/>
      <c r="G458" s="19">
        <v>-4551.31</v>
      </c>
      <c r="H458" s="19"/>
      <c r="I458" s="19"/>
      <c r="J458" s="19"/>
      <c r="K458" s="89"/>
      <c r="L458" s="34"/>
      <c r="M458" s="14"/>
    </row>
    <row r="459" spans="2:13" ht="45">
      <c r="B459" s="12">
        <v>41425</v>
      </c>
      <c r="C459" s="15" t="s">
        <v>1072</v>
      </c>
      <c r="D459" s="15" t="s">
        <v>55</v>
      </c>
      <c r="E459" s="93" t="s">
        <v>96</v>
      </c>
      <c r="F459" s="19"/>
      <c r="G459" s="19"/>
      <c r="H459" s="19">
        <v>-245</v>
      </c>
      <c r="I459" s="19"/>
      <c r="J459" s="19"/>
      <c r="K459" s="98"/>
      <c r="L459" s="41"/>
      <c r="M459" s="38"/>
    </row>
    <row r="460" spans="1:13" ht="30">
      <c r="A460" s="6"/>
      <c r="B460" s="12">
        <v>41425</v>
      </c>
      <c r="C460" s="15" t="s">
        <v>918</v>
      </c>
      <c r="D460" s="15" t="s">
        <v>87</v>
      </c>
      <c r="E460" s="93" t="s">
        <v>28</v>
      </c>
      <c r="F460" s="19"/>
      <c r="G460" s="19"/>
      <c r="H460" s="19">
        <v>-825</v>
      </c>
      <c r="I460" s="19"/>
      <c r="J460" s="19"/>
      <c r="K460" s="98"/>
      <c r="L460" s="34"/>
      <c r="M460" s="14"/>
    </row>
    <row r="461" spans="1:13" ht="75">
      <c r="A461" s="6"/>
      <c r="B461" s="12">
        <v>41425</v>
      </c>
      <c r="C461" s="15" t="s">
        <v>1063</v>
      </c>
      <c r="D461" s="15" t="s">
        <v>87</v>
      </c>
      <c r="E461" s="93" t="s">
        <v>28</v>
      </c>
      <c r="F461" s="19"/>
      <c r="G461" s="19"/>
      <c r="H461" s="19">
        <v>-285</v>
      </c>
      <c r="I461" s="19"/>
      <c r="J461" s="19"/>
      <c r="K461" s="83"/>
      <c r="L461" s="34"/>
      <c r="M461" s="14"/>
    </row>
    <row r="462" spans="1:13" ht="75">
      <c r="A462" s="6"/>
      <c r="B462" s="12">
        <v>41426</v>
      </c>
      <c r="C462" s="15" t="s">
        <v>1073</v>
      </c>
      <c r="D462" s="15" t="s">
        <v>55</v>
      </c>
      <c r="E462" s="93" t="s">
        <v>96</v>
      </c>
      <c r="F462" s="19"/>
      <c r="G462" s="19"/>
      <c r="H462" s="19">
        <v>-473.13</v>
      </c>
      <c r="I462" s="19"/>
      <c r="J462" s="19"/>
      <c r="K462" s="98"/>
      <c r="L462" s="34"/>
      <c r="M462" s="14"/>
    </row>
    <row r="463" spans="1:13" ht="45">
      <c r="A463" s="6"/>
      <c r="B463" s="12">
        <v>41426</v>
      </c>
      <c r="C463" s="93" t="s">
        <v>1301</v>
      </c>
      <c r="D463" s="15" t="s">
        <v>156</v>
      </c>
      <c r="E463" s="93" t="s">
        <v>853</v>
      </c>
      <c r="F463" s="15"/>
      <c r="G463" s="93"/>
      <c r="H463" s="19">
        <v>-300</v>
      </c>
      <c r="I463" s="93"/>
      <c r="J463" s="15"/>
      <c r="K463" s="93"/>
      <c r="L463" s="34"/>
      <c r="M463" s="14"/>
    </row>
    <row r="464" spans="1:13" ht="60">
      <c r="A464" s="6"/>
      <c r="B464" s="12">
        <v>41426</v>
      </c>
      <c r="C464" s="93" t="s">
        <v>1302</v>
      </c>
      <c r="D464" s="15" t="s">
        <v>156</v>
      </c>
      <c r="E464" s="93" t="s">
        <v>853</v>
      </c>
      <c r="F464" s="15"/>
      <c r="G464" s="93"/>
      <c r="H464" s="19">
        <v>-300</v>
      </c>
      <c r="I464" s="93"/>
      <c r="J464" s="15"/>
      <c r="K464" s="93"/>
      <c r="L464" s="34"/>
      <c r="M464" s="14"/>
    </row>
    <row r="465" spans="2:13" ht="30">
      <c r="B465" s="12">
        <v>41426</v>
      </c>
      <c r="C465" s="15" t="s">
        <v>963</v>
      </c>
      <c r="D465" s="15" t="s">
        <v>56</v>
      </c>
      <c r="E465" s="93" t="s">
        <v>99</v>
      </c>
      <c r="F465" s="19"/>
      <c r="G465" s="19"/>
      <c r="H465" s="19">
        <v>-2670</v>
      </c>
      <c r="I465" s="19"/>
      <c r="J465" s="19"/>
      <c r="K465" s="98"/>
      <c r="L465" s="41"/>
      <c r="M465" s="38"/>
    </row>
    <row r="466" spans="1:13" ht="45">
      <c r="A466" s="6"/>
      <c r="B466" s="35">
        <v>41426</v>
      </c>
      <c r="C466" s="37" t="s">
        <v>961</v>
      </c>
      <c r="D466" s="15" t="s">
        <v>146</v>
      </c>
      <c r="E466" s="93" t="s">
        <v>16</v>
      </c>
      <c r="F466" s="19"/>
      <c r="G466" s="19"/>
      <c r="H466" s="19">
        <v>-1600</v>
      </c>
      <c r="I466" s="19"/>
      <c r="J466" s="19"/>
      <c r="K466" s="89"/>
      <c r="L466" s="34"/>
      <c r="M466" s="14"/>
    </row>
    <row r="467" spans="1:13" ht="30">
      <c r="A467" s="6"/>
      <c r="B467" s="114">
        <v>41426</v>
      </c>
      <c r="C467" s="93" t="s">
        <v>1303</v>
      </c>
      <c r="D467" s="15" t="s">
        <v>130</v>
      </c>
      <c r="E467" s="93" t="s">
        <v>23</v>
      </c>
      <c r="F467" s="15"/>
      <c r="G467" s="93"/>
      <c r="H467" s="19">
        <v>-300</v>
      </c>
      <c r="I467" s="93"/>
      <c r="J467" s="15"/>
      <c r="K467" s="93"/>
      <c r="L467" s="34"/>
      <c r="M467" s="14"/>
    </row>
    <row r="468" spans="1:13" ht="60">
      <c r="A468" s="6"/>
      <c r="B468" s="114">
        <v>41427</v>
      </c>
      <c r="C468" s="15" t="s">
        <v>1153</v>
      </c>
      <c r="D468" s="15" t="s">
        <v>130</v>
      </c>
      <c r="E468" s="93" t="s">
        <v>23</v>
      </c>
      <c r="F468" s="19"/>
      <c r="G468" s="19"/>
      <c r="H468" s="19">
        <v>-300</v>
      </c>
      <c r="I468" s="19"/>
      <c r="J468" s="19"/>
      <c r="K468" s="98"/>
      <c r="L468" s="34"/>
      <c r="M468" s="14"/>
    </row>
    <row r="469" spans="1:13" ht="60">
      <c r="A469" s="6"/>
      <c r="B469" s="115">
        <v>41428</v>
      </c>
      <c r="C469" s="37" t="s">
        <v>1932</v>
      </c>
      <c r="D469" s="15" t="s">
        <v>86</v>
      </c>
      <c r="E469" s="93" t="s">
        <v>48</v>
      </c>
      <c r="F469" s="19"/>
      <c r="G469" s="19"/>
      <c r="H469" s="19">
        <v>-949.1</v>
      </c>
      <c r="I469" s="19"/>
      <c r="J469" s="19"/>
      <c r="K469" s="83"/>
      <c r="L469" s="34"/>
      <c r="M469" s="14"/>
    </row>
    <row r="470" spans="1:13" ht="30">
      <c r="A470" s="6"/>
      <c r="B470" s="114">
        <v>41428</v>
      </c>
      <c r="C470" s="15" t="s">
        <v>1036</v>
      </c>
      <c r="D470" s="15" t="s">
        <v>55</v>
      </c>
      <c r="E470" s="93" t="s">
        <v>96</v>
      </c>
      <c r="F470" s="19"/>
      <c r="G470" s="19"/>
      <c r="H470" s="19">
        <v>-127.16</v>
      </c>
      <c r="I470" s="19"/>
      <c r="J470" s="19"/>
      <c r="K470" s="98"/>
      <c r="L470" s="34"/>
      <c r="M470" s="14"/>
    </row>
    <row r="471" spans="1:13" ht="30">
      <c r="A471" s="6"/>
      <c r="B471" s="114">
        <v>41428</v>
      </c>
      <c r="C471" s="15" t="s">
        <v>1023</v>
      </c>
      <c r="D471" s="15" t="s">
        <v>130</v>
      </c>
      <c r="E471" s="93" t="s">
        <v>23</v>
      </c>
      <c r="F471" s="19"/>
      <c r="G471" s="19"/>
      <c r="H471" s="19">
        <v>-500</v>
      </c>
      <c r="I471" s="19"/>
      <c r="J471" s="19"/>
      <c r="K471" s="98"/>
      <c r="L471" s="34"/>
      <c r="M471" s="14"/>
    </row>
    <row r="472" spans="1:13" ht="60">
      <c r="A472" s="6"/>
      <c r="B472" s="114">
        <v>41428</v>
      </c>
      <c r="C472" s="15" t="s">
        <v>1051</v>
      </c>
      <c r="D472" s="15" t="s">
        <v>130</v>
      </c>
      <c r="E472" s="93" t="s">
        <v>23</v>
      </c>
      <c r="F472" s="19"/>
      <c r="G472" s="19"/>
      <c r="H472" s="19">
        <v>-400</v>
      </c>
      <c r="I472" s="19"/>
      <c r="J472" s="19"/>
      <c r="K472" s="98"/>
      <c r="L472" s="34"/>
      <c r="M472" s="14"/>
    </row>
    <row r="473" spans="1:13" ht="30">
      <c r="A473" s="6"/>
      <c r="B473" s="114">
        <v>41428</v>
      </c>
      <c r="C473" s="15" t="s">
        <v>1064</v>
      </c>
      <c r="D473" s="15" t="s">
        <v>130</v>
      </c>
      <c r="E473" s="93" t="s">
        <v>23</v>
      </c>
      <c r="F473" s="19"/>
      <c r="G473" s="19"/>
      <c r="H473" s="19">
        <v>-50</v>
      </c>
      <c r="I473" s="19"/>
      <c r="J473" s="19"/>
      <c r="K473" s="98"/>
      <c r="L473" s="34"/>
      <c r="M473" s="14"/>
    </row>
    <row r="474" spans="1:13" ht="60">
      <c r="A474" s="6"/>
      <c r="B474" s="114">
        <v>41429</v>
      </c>
      <c r="C474" s="15" t="s">
        <v>1069</v>
      </c>
      <c r="D474" s="15" t="s">
        <v>146</v>
      </c>
      <c r="E474" s="93" t="s">
        <v>16</v>
      </c>
      <c r="F474" s="19"/>
      <c r="G474" s="19"/>
      <c r="H474" s="19">
        <v>-425</v>
      </c>
      <c r="I474" s="19"/>
      <c r="J474" s="19"/>
      <c r="K474" s="98"/>
      <c r="L474" s="34"/>
      <c r="M474" s="14"/>
    </row>
    <row r="475" spans="1:13" ht="45">
      <c r="A475" s="6"/>
      <c r="B475" s="114">
        <v>41429</v>
      </c>
      <c r="C475" s="15" t="s">
        <v>762</v>
      </c>
      <c r="D475" s="15" t="s">
        <v>87</v>
      </c>
      <c r="E475" s="93" t="s">
        <v>28</v>
      </c>
      <c r="F475" s="19">
        <v>-1500</v>
      </c>
      <c r="G475" s="19"/>
      <c r="H475" s="19"/>
      <c r="I475" s="19"/>
      <c r="J475" s="19"/>
      <c r="K475" s="83"/>
      <c r="L475" s="34"/>
      <c r="M475" s="14"/>
    </row>
    <row r="476" spans="1:13" ht="75">
      <c r="A476" s="6"/>
      <c r="B476" s="115">
        <v>41430</v>
      </c>
      <c r="C476" s="37" t="s">
        <v>1961</v>
      </c>
      <c r="D476" s="15" t="s">
        <v>86</v>
      </c>
      <c r="E476" s="93" t="s">
        <v>48</v>
      </c>
      <c r="F476" s="19"/>
      <c r="G476" s="19"/>
      <c r="H476" s="19">
        <v>-2384.47</v>
      </c>
      <c r="I476" s="19"/>
      <c r="J476" s="19"/>
      <c r="K476" s="83"/>
      <c r="L476" s="34"/>
      <c r="M476" s="14"/>
    </row>
    <row r="477" spans="1:13" ht="75">
      <c r="A477" s="6"/>
      <c r="B477" s="114">
        <v>41430</v>
      </c>
      <c r="C477" s="15" t="s">
        <v>884</v>
      </c>
      <c r="D477" s="15" t="s">
        <v>85</v>
      </c>
      <c r="E477" s="93" t="s">
        <v>46</v>
      </c>
      <c r="F477" s="19"/>
      <c r="G477" s="19"/>
      <c r="H477" s="133">
        <v>-12615</v>
      </c>
      <c r="I477" s="19"/>
      <c r="J477" s="19"/>
      <c r="K477" s="98"/>
      <c r="L477" s="34"/>
      <c r="M477" s="14"/>
    </row>
    <row r="478" spans="1:13" ht="45">
      <c r="A478" s="6"/>
      <c r="B478" s="114">
        <v>41430</v>
      </c>
      <c r="C478" s="15" t="s">
        <v>923</v>
      </c>
      <c r="D478" s="15" t="s">
        <v>154</v>
      </c>
      <c r="E478" s="93" t="s">
        <v>855</v>
      </c>
      <c r="F478" s="19"/>
      <c r="G478" s="19"/>
      <c r="H478" s="133">
        <v>-42010.69</v>
      </c>
      <c r="I478" s="19"/>
      <c r="J478" s="19"/>
      <c r="K478" s="98"/>
      <c r="L478" s="34"/>
      <c r="M478" s="14"/>
    </row>
    <row r="479" spans="2:13" ht="60">
      <c r="B479" s="114">
        <v>41430</v>
      </c>
      <c r="C479" s="15" t="s">
        <v>922</v>
      </c>
      <c r="D479" s="15" t="s">
        <v>154</v>
      </c>
      <c r="E479" s="93" t="s">
        <v>855</v>
      </c>
      <c r="F479" s="19"/>
      <c r="G479" s="19"/>
      <c r="H479" s="133">
        <v>-15110.67</v>
      </c>
      <c r="I479" s="19"/>
      <c r="J479" s="19"/>
      <c r="K479" s="83"/>
      <c r="L479" s="34"/>
      <c r="M479" s="14"/>
    </row>
    <row r="480" spans="1:13" ht="60">
      <c r="A480" s="6"/>
      <c r="B480" s="114">
        <v>41430</v>
      </c>
      <c r="C480" s="15" t="s">
        <v>1605</v>
      </c>
      <c r="D480" s="15" t="s">
        <v>157</v>
      </c>
      <c r="E480" s="93" t="s">
        <v>858</v>
      </c>
      <c r="F480" s="19"/>
      <c r="G480" s="19"/>
      <c r="H480" s="19">
        <v>-2343</v>
      </c>
      <c r="I480" s="19"/>
      <c r="J480" s="19"/>
      <c r="K480" s="83"/>
      <c r="L480" s="34"/>
      <c r="M480" s="14"/>
    </row>
    <row r="481" spans="1:13" ht="75">
      <c r="A481" s="6"/>
      <c r="B481" s="115">
        <v>41430</v>
      </c>
      <c r="C481" s="37" t="s">
        <v>1087</v>
      </c>
      <c r="D481" s="15" t="s">
        <v>153</v>
      </c>
      <c r="E481" s="93" t="s">
        <v>570</v>
      </c>
      <c r="F481" s="19"/>
      <c r="G481" s="19"/>
      <c r="H481" s="19">
        <v>-1062.43</v>
      </c>
      <c r="I481" s="19"/>
      <c r="J481" s="19"/>
      <c r="K481" s="83"/>
      <c r="L481" s="34"/>
      <c r="M481" s="14"/>
    </row>
    <row r="482" spans="1:13" ht="45">
      <c r="A482" s="6"/>
      <c r="B482" s="114">
        <v>41430</v>
      </c>
      <c r="C482" s="93" t="s">
        <v>1304</v>
      </c>
      <c r="D482" s="15" t="s">
        <v>130</v>
      </c>
      <c r="E482" s="93" t="s">
        <v>23</v>
      </c>
      <c r="F482" s="15"/>
      <c r="G482" s="93"/>
      <c r="H482" s="19">
        <v>-300</v>
      </c>
      <c r="I482" s="93"/>
      <c r="J482" s="15"/>
      <c r="K482" s="93"/>
      <c r="L482" s="34"/>
      <c r="M482" s="14"/>
    </row>
    <row r="483" spans="2:13" ht="60">
      <c r="B483" s="115">
        <v>41431</v>
      </c>
      <c r="C483" s="37" t="s">
        <v>1934</v>
      </c>
      <c r="D483" s="15" t="s">
        <v>86</v>
      </c>
      <c r="E483" s="93" t="s">
        <v>48</v>
      </c>
      <c r="F483" s="19"/>
      <c r="G483" s="19"/>
      <c r="H483" s="19">
        <v>-499.61</v>
      </c>
      <c r="I483" s="19"/>
      <c r="J483" s="19"/>
      <c r="K483" s="83"/>
      <c r="L483" s="34"/>
      <c r="M483" s="14"/>
    </row>
    <row r="484" spans="1:13" ht="30">
      <c r="A484" s="6"/>
      <c r="B484" s="114">
        <v>41431</v>
      </c>
      <c r="C484" s="15" t="s">
        <v>1025</v>
      </c>
      <c r="D484" s="15" t="s">
        <v>75</v>
      </c>
      <c r="E484" s="93" t="s">
        <v>140</v>
      </c>
      <c r="F484" s="19"/>
      <c r="G484" s="19"/>
      <c r="H484" s="19">
        <v>-104.9</v>
      </c>
      <c r="I484" s="19"/>
      <c r="J484" s="19"/>
      <c r="K484" s="98"/>
      <c r="L484" s="34"/>
      <c r="M484" s="14"/>
    </row>
    <row r="485" spans="1:13" ht="60">
      <c r="A485" s="6"/>
      <c r="B485" s="114">
        <v>41431</v>
      </c>
      <c r="C485" s="15" t="s">
        <v>1026</v>
      </c>
      <c r="D485" s="15" t="s">
        <v>75</v>
      </c>
      <c r="E485" s="93" t="s">
        <v>140</v>
      </c>
      <c r="F485" s="19"/>
      <c r="G485" s="19"/>
      <c r="H485" s="19">
        <v>-52.99</v>
      </c>
      <c r="I485" s="19"/>
      <c r="J485" s="19"/>
      <c r="K485" s="98"/>
      <c r="L485" s="34"/>
      <c r="M485" s="14"/>
    </row>
    <row r="486" spans="1:13" ht="60">
      <c r="A486" s="6"/>
      <c r="B486" s="35">
        <v>41431</v>
      </c>
      <c r="C486" s="37" t="s">
        <v>1086</v>
      </c>
      <c r="D486" s="15" t="s">
        <v>71</v>
      </c>
      <c r="E486" s="93" t="s">
        <v>121</v>
      </c>
      <c r="F486" s="19"/>
      <c r="G486" s="19"/>
      <c r="H486" s="19">
        <v>-5046.96</v>
      </c>
      <c r="I486" s="19"/>
      <c r="J486" s="19"/>
      <c r="K486" s="83"/>
      <c r="L486" s="34"/>
      <c r="M486" s="14"/>
    </row>
    <row r="487" spans="1:13" ht="45">
      <c r="A487" s="6"/>
      <c r="B487" s="12">
        <v>41432</v>
      </c>
      <c r="C487" s="15" t="s">
        <v>1070</v>
      </c>
      <c r="D487" s="15" t="s">
        <v>58</v>
      </c>
      <c r="E487" s="93" t="s">
        <v>109</v>
      </c>
      <c r="F487" s="19"/>
      <c r="G487" s="19"/>
      <c r="H487" s="19">
        <v>-16</v>
      </c>
      <c r="I487" s="19"/>
      <c r="J487" s="19"/>
      <c r="K487" s="98"/>
      <c r="L487" s="34"/>
      <c r="M487" s="14"/>
    </row>
    <row r="488" spans="1:13" ht="45">
      <c r="A488" s="6"/>
      <c r="B488" s="12">
        <v>41433</v>
      </c>
      <c r="C488" s="15" t="s">
        <v>1052</v>
      </c>
      <c r="D488" s="15" t="s">
        <v>58</v>
      </c>
      <c r="E488" s="93" t="s">
        <v>109</v>
      </c>
      <c r="F488" s="19"/>
      <c r="G488" s="19"/>
      <c r="H488" s="19">
        <v>-307.5</v>
      </c>
      <c r="I488" s="19"/>
      <c r="J488" s="19"/>
      <c r="K488" s="83"/>
      <c r="L488" s="34"/>
      <c r="M488" s="14"/>
    </row>
    <row r="489" spans="1:13" ht="30">
      <c r="A489" s="6"/>
      <c r="B489" s="12">
        <v>41433</v>
      </c>
      <c r="C489" s="15" t="s">
        <v>1053</v>
      </c>
      <c r="D489" s="15" t="s">
        <v>75</v>
      </c>
      <c r="E489" s="93" t="s">
        <v>140</v>
      </c>
      <c r="F489" s="19"/>
      <c r="G489" s="19"/>
      <c r="H489" s="19">
        <v>-105</v>
      </c>
      <c r="I489" s="19"/>
      <c r="J489" s="19"/>
      <c r="K489" s="83"/>
      <c r="L489" s="34"/>
      <c r="M489" s="14"/>
    </row>
    <row r="490" spans="1:13" ht="75">
      <c r="A490" s="6"/>
      <c r="B490" s="12">
        <v>41434</v>
      </c>
      <c r="C490" s="15" t="s">
        <v>1410</v>
      </c>
      <c r="D490" s="15" t="s">
        <v>55</v>
      </c>
      <c r="E490" s="93" t="s">
        <v>96</v>
      </c>
      <c r="F490" s="19"/>
      <c r="G490" s="19"/>
      <c r="H490" s="19">
        <v>-667.12</v>
      </c>
      <c r="I490" s="19"/>
      <c r="J490" s="19"/>
      <c r="K490" s="83"/>
      <c r="L490" s="34"/>
      <c r="M490" s="14"/>
    </row>
    <row r="491" spans="1:13" ht="45">
      <c r="A491" s="6"/>
      <c r="B491" s="12">
        <v>41434</v>
      </c>
      <c r="C491" s="15" t="s">
        <v>1041</v>
      </c>
      <c r="D491" s="15" t="s">
        <v>55</v>
      </c>
      <c r="E491" s="93" t="s">
        <v>96</v>
      </c>
      <c r="F491" s="19"/>
      <c r="G491" s="19"/>
      <c r="H491" s="19">
        <v>-347.09</v>
      </c>
      <c r="I491" s="19"/>
      <c r="J491" s="19"/>
      <c r="K491" s="98"/>
      <c r="L491" s="34"/>
      <c r="M491" s="14"/>
    </row>
    <row r="492" spans="1:13" ht="45">
      <c r="A492" s="6"/>
      <c r="B492" s="12">
        <v>41434</v>
      </c>
      <c r="C492" s="15" t="s">
        <v>1037</v>
      </c>
      <c r="D492" s="15" t="s">
        <v>55</v>
      </c>
      <c r="E492" s="93" t="s">
        <v>96</v>
      </c>
      <c r="F492" s="19"/>
      <c r="G492" s="19"/>
      <c r="H492" s="19">
        <v>-76.87</v>
      </c>
      <c r="I492" s="19"/>
      <c r="J492" s="19"/>
      <c r="K492" s="98"/>
      <c r="L492" s="34"/>
      <c r="M492" s="14"/>
    </row>
    <row r="493" spans="1:13" ht="30">
      <c r="A493" s="6"/>
      <c r="B493" s="12">
        <v>41434</v>
      </c>
      <c r="C493" s="15" t="s">
        <v>1021</v>
      </c>
      <c r="D493" s="15" t="s">
        <v>55</v>
      </c>
      <c r="E493" s="93" t="s">
        <v>96</v>
      </c>
      <c r="F493" s="19"/>
      <c r="G493" s="19"/>
      <c r="H493" s="19">
        <v>-10</v>
      </c>
      <c r="I493" s="19"/>
      <c r="J493" s="19"/>
      <c r="K493" s="98"/>
      <c r="L493" s="34"/>
      <c r="M493" s="14"/>
    </row>
    <row r="494" spans="1:13" ht="30">
      <c r="A494" s="6"/>
      <c r="B494" s="12">
        <v>41434</v>
      </c>
      <c r="C494" s="15" t="s">
        <v>951</v>
      </c>
      <c r="D494" s="15" t="s">
        <v>55</v>
      </c>
      <c r="E494" s="93" t="s">
        <v>96</v>
      </c>
      <c r="F494" s="19">
        <v>-347.09</v>
      </c>
      <c r="G494" s="19"/>
      <c r="H494" s="19"/>
      <c r="I494" s="19"/>
      <c r="J494" s="19"/>
      <c r="K494" s="104"/>
      <c r="L494" s="34"/>
      <c r="M494" s="14"/>
    </row>
    <row r="495" spans="2:13" ht="30">
      <c r="B495" s="35">
        <v>41435</v>
      </c>
      <c r="C495" s="37" t="s">
        <v>1928</v>
      </c>
      <c r="D495" s="15" t="s">
        <v>86</v>
      </c>
      <c r="E495" s="93" t="s">
        <v>48</v>
      </c>
      <c r="F495" s="19"/>
      <c r="G495" s="19"/>
      <c r="H495" s="19">
        <v>-973.25</v>
      </c>
      <c r="I495" s="19"/>
      <c r="J495" s="19"/>
      <c r="K495" s="83"/>
      <c r="L495" s="41"/>
      <c r="M495" s="38"/>
    </row>
    <row r="496" spans="1:13" ht="30">
      <c r="A496" s="6"/>
      <c r="B496" s="35">
        <v>41435</v>
      </c>
      <c r="C496" s="37" t="s">
        <v>1082</v>
      </c>
      <c r="D496" s="15" t="s">
        <v>81</v>
      </c>
      <c r="E496" s="93" t="s">
        <v>937</v>
      </c>
      <c r="F496" s="19"/>
      <c r="G496" s="19"/>
      <c r="H496" s="19">
        <v>-3850</v>
      </c>
      <c r="I496" s="19"/>
      <c r="J496" s="19"/>
      <c r="K496" s="89"/>
      <c r="L496" s="34"/>
      <c r="M496" s="14"/>
    </row>
    <row r="497" spans="1:13" ht="45">
      <c r="A497" s="6"/>
      <c r="B497" s="12">
        <v>41435</v>
      </c>
      <c r="C497" s="15" t="s">
        <v>1078</v>
      </c>
      <c r="D497" s="15" t="s">
        <v>81</v>
      </c>
      <c r="E497" s="93" t="s">
        <v>937</v>
      </c>
      <c r="F497" s="19"/>
      <c r="G497" s="19">
        <v>-8845</v>
      </c>
      <c r="H497" s="19"/>
      <c r="I497" s="19"/>
      <c r="J497" s="19"/>
      <c r="K497" s="98"/>
      <c r="L497" s="34"/>
      <c r="M497" s="14"/>
    </row>
    <row r="498" spans="2:13" ht="45">
      <c r="B498" s="35">
        <v>41435</v>
      </c>
      <c r="C498" s="37" t="s">
        <v>1085</v>
      </c>
      <c r="D498" s="15" t="s">
        <v>153</v>
      </c>
      <c r="E498" s="93" t="s">
        <v>570</v>
      </c>
      <c r="F498" s="19"/>
      <c r="G498" s="19"/>
      <c r="H498" s="19">
        <v>-399</v>
      </c>
      <c r="I498" s="19"/>
      <c r="J498" s="19"/>
      <c r="K498" s="83"/>
      <c r="L498" s="34"/>
      <c r="M498" s="14"/>
    </row>
    <row r="499" spans="1:13" ht="45">
      <c r="A499" s="6"/>
      <c r="B499" s="12">
        <v>41436</v>
      </c>
      <c r="C499" s="15" t="s">
        <v>876</v>
      </c>
      <c r="D499" s="15" t="s">
        <v>158</v>
      </c>
      <c r="E499" s="93" t="s">
        <v>874</v>
      </c>
      <c r="F499" s="19"/>
      <c r="G499" s="19"/>
      <c r="H499" s="19">
        <v>-56304</v>
      </c>
      <c r="I499" s="19"/>
      <c r="J499" s="19"/>
      <c r="K499" s="98"/>
      <c r="L499" s="34"/>
      <c r="M499" s="14"/>
    </row>
    <row r="500" spans="1:13" ht="75">
      <c r="A500" s="6"/>
      <c r="B500" s="115">
        <v>41436</v>
      </c>
      <c r="C500" s="37" t="s">
        <v>1929</v>
      </c>
      <c r="D500" s="15" t="s">
        <v>68</v>
      </c>
      <c r="E500" s="93" t="s">
        <v>21</v>
      </c>
      <c r="F500" s="19"/>
      <c r="G500" s="19"/>
      <c r="H500" s="19">
        <v>-189.9</v>
      </c>
      <c r="I500" s="19"/>
      <c r="J500" s="19"/>
      <c r="K500" s="83"/>
      <c r="L500" s="34"/>
      <c r="M500" s="14"/>
    </row>
    <row r="501" spans="1:13" ht="45">
      <c r="A501" s="6"/>
      <c r="B501" s="114">
        <v>41436</v>
      </c>
      <c r="C501" s="15" t="s">
        <v>1080</v>
      </c>
      <c r="D501" s="15" t="s">
        <v>81</v>
      </c>
      <c r="E501" s="93" t="s">
        <v>937</v>
      </c>
      <c r="F501" s="19"/>
      <c r="G501" s="19">
        <v>-23378</v>
      </c>
      <c r="H501" s="19"/>
      <c r="I501" s="19"/>
      <c r="J501" s="19"/>
      <c r="K501" s="98"/>
      <c r="L501" s="34"/>
      <c r="M501" s="14"/>
    </row>
    <row r="502" spans="1:13" ht="45">
      <c r="A502" s="6"/>
      <c r="B502" s="114">
        <v>41436</v>
      </c>
      <c r="C502" s="15" t="s">
        <v>1079</v>
      </c>
      <c r="D502" s="15" t="s">
        <v>81</v>
      </c>
      <c r="E502" s="93" t="s">
        <v>937</v>
      </c>
      <c r="F502" s="19"/>
      <c r="G502" s="19">
        <v>-6158.6</v>
      </c>
      <c r="H502" s="19"/>
      <c r="I502" s="19"/>
      <c r="J502" s="19"/>
      <c r="K502" s="98"/>
      <c r="L502" s="34"/>
      <c r="M502" s="14"/>
    </row>
    <row r="503" spans="2:13" ht="45">
      <c r="B503" s="115">
        <v>41437</v>
      </c>
      <c r="C503" s="37" t="s">
        <v>1930</v>
      </c>
      <c r="D503" s="15" t="s">
        <v>86</v>
      </c>
      <c r="E503" s="93" t="s">
        <v>48</v>
      </c>
      <c r="F503" s="19"/>
      <c r="G503" s="19"/>
      <c r="H503" s="19">
        <v>-247.7</v>
      </c>
      <c r="I503" s="19"/>
      <c r="J503" s="19"/>
      <c r="K503" s="83"/>
      <c r="L503" s="41"/>
      <c r="M503" s="38"/>
    </row>
    <row r="504" spans="1:13" ht="30">
      <c r="A504" s="6"/>
      <c r="B504" s="115">
        <v>41437</v>
      </c>
      <c r="C504" s="37" t="s">
        <v>1081</v>
      </c>
      <c r="D504" s="15" t="s">
        <v>81</v>
      </c>
      <c r="E504" s="93" t="s">
        <v>937</v>
      </c>
      <c r="F504" s="19"/>
      <c r="G504" s="19"/>
      <c r="H504" s="19">
        <v>-6767</v>
      </c>
      <c r="I504" s="19"/>
      <c r="J504" s="19"/>
      <c r="K504" s="89"/>
      <c r="L504" s="34"/>
      <c r="M504" s="14"/>
    </row>
    <row r="505" spans="1:13" ht="45">
      <c r="A505" s="6"/>
      <c r="B505" s="114">
        <v>41437</v>
      </c>
      <c r="C505" s="15" t="s">
        <v>1027</v>
      </c>
      <c r="D505" s="15" t="s">
        <v>155</v>
      </c>
      <c r="E505" s="93" t="s">
        <v>851</v>
      </c>
      <c r="F505" s="19"/>
      <c r="G505" s="19"/>
      <c r="H505" s="19">
        <v>-600</v>
      </c>
      <c r="I505" s="19"/>
      <c r="J505" s="19"/>
      <c r="K505" s="83"/>
      <c r="L505" s="34"/>
      <c r="M505" s="14"/>
    </row>
    <row r="506" spans="1:13" ht="75">
      <c r="A506" s="6"/>
      <c r="B506" s="115">
        <v>41438</v>
      </c>
      <c r="C506" s="37" t="s">
        <v>1931</v>
      </c>
      <c r="D506" s="15" t="s">
        <v>86</v>
      </c>
      <c r="E506" s="93" t="s">
        <v>48</v>
      </c>
      <c r="F506" s="19"/>
      <c r="G506" s="19"/>
      <c r="H506" s="19">
        <v>-303.2</v>
      </c>
      <c r="I506" s="19"/>
      <c r="J506" s="19"/>
      <c r="K506" s="83"/>
      <c r="L506" s="34"/>
      <c r="M506" s="14"/>
    </row>
    <row r="507" spans="1:13" ht="30">
      <c r="A507" s="6"/>
      <c r="B507" s="115">
        <v>41438</v>
      </c>
      <c r="C507" s="37" t="s">
        <v>936</v>
      </c>
      <c r="D507" s="15" t="s">
        <v>88</v>
      </c>
      <c r="E507" s="93" t="s">
        <v>42</v>
      </c>
      <c r="F507" s="19"/>
      <c r="G507" s="19">
        <v>-2030</v>
      </c>
      <c r="H507" s="19"/>
      <c r="I507" s="19"/>
      <c r="J507" s="19"/>
      <c r="K507" s="89"/>
      <c r="L507" s="34"/>
      <c r="M507" s="14"/>
    </row>
    <row r="508" spans="2:13" ht="30">
      <c r="B508" s="115">
        <v>41438</v>
      </c>
      <c r="C508" s="37" t="s">
        <v>935</v>
      </c>
      <c r="D508" s="15" t="s">
        <v>88</v>
      </c>
      <c r="E508" s="93" t="s">
        <v>42</v>
      </c>
      <c r="F508" s="19"/>
      <c r="G508" s="19">
        <v>-1885</v>
      </c>
      <c r="H508" s="19"/>
      <c r="I508" s="19"/>
      <c r="J508" s="19"/>
      <c r="K508" s="89"/>
      <c r="L508" s="41"/>
      <c r="M508" s="38"/>
    </row>
    <row r="509" spans="2:13" ht="15">
      <c r="B509" s="115">
        <v>41438</v>
      </c>
      <c r="C509" s="37" t="s">
        <v>934</v>
      </c>
      <c r="D509" s="15" t="s">
        <v>88</v>
      </c>
      <c r="E509" s="93" t="s">
        <v>42</v>
      </c>
      <c r="F509" s="19"/>
      <c r="G509" s="19">
        <v>-870</v>
      </c>
      <c r="H509" s="19"/>
      <c r="I509" s="19"/>
      <c r="J509" s="19"/>
      <c r="K509" s="89"/>
      <c r="L509" s="41"/>
      <c r="M509" s="38"/>
    </row>
    <row r="510" spans="2:13" ht="30">
      <c r="B510" s="115">
        <v>41438</v>
      </c>
      <c r="C510" s="37" t="s">
        <v>933</v>
      </c>
      <c r="D510" s="15" t="s">
        <v>88</v>
      </c>
      <c r="E510" s="93" t="s">
        <v>42</v>
      </c>
      <c r="F510" s="19"/>
      <c r="G510" s="19">
        <v>-29</v>
      </c>
      <c r="H510" s="19"/>
      <c r="I510" s="19"/>
      <c r="J510" s="19"/>
      <c r="K510" s="89"/>
      <c r="L510" s="41"/>
      <c r="M510" s="38"/>
    </row>
    <row r="511" spans="2:13" ht="30">
      <c r="B511" s="114">
        <v>41438</v>
      </c>
      <c r="C511" s="15" t="s">
        <v>877</v>
      </c>
      <c r="D511" s="15" t="s">
        <v>158</v>
      </c>
      <c r="E511" s="93" t="s">
        <v>874</v>
      </c>
      <c r="F511" s="19"/>
      <c r="G511" s="19"/>
      <c r="H511" s="19">
        <v>-1600</v>
      </c>
      <c r="I511" s="19"/>
      <c r="J511" s="19"/>
      <c r="K511" s="98"/>
      <c r="L511" s="41"/>
      <c r="M511" s="38"/>
    </row>
    <row r="512" spans="2:13" ht="48.75" customHeight="1">
      <c r="B512" s="114">
        <v>41438</v>
      </c>
      <c r="C512" s="15" t="s">
        <v>1054</v>
      </c>
      <c r="D512" s="15" t="s">
        <v>156</v>
      </c>
      <c r="E512" s="93" t="s">
        <v>853</v>
      </c>
      <c r="F512" s="19"/>
      <c r="G512" s="19"/>
      <c r="H512" s="19">
        <v>-500</v>
      </c>
      <c r="I512" s="19"/>
      <c r="J512" s="19"/>
      <c r="K512" s="98"/>
      <c r="L512" s="41"/>
      <c r="M512" s="38"/>
    </row>
    <row r="513" spans="2:13" ht="30">
      <c r="B513" s="115">
        <v>41438</v>
      </c>
      <c r="C513" s="37" t="s">
        <v>936</v>
      </c>
      <c r="D513" s="15" t="s">
        <v>154</v>
      </c>
      <c r="E513" s="93" t="s">
        <v>855</v>
      </c>
      <c r="F513" s="19"/>
      <c r="G513" s="19">
        <v>-9971.94</v>
      </c>
      <c r="H513" s="133"/>
      <c r="I513" s="19"/>
      <c r="J513" s="19"/>
      <c r="K513" s="89"/>
      <c r="L513" s="41"/>
      <c r="M513" s="38"/>
    </row>
    <row r="514" spans="2:13" ht="60">
      <c r="B514" s="115">
        <v>41438</v>
      </c>
      <c r="C514" s="37" t="s">
        <v>935</v>
      </c>
      <c r="D514" s="15" t="s">
        <v>154</v>
      </c>
      <c r="E514" s="93" t="s">
        <v>855</v>
      </c>
      <c r="F514" s="19"/>
      <c r="G514" s="19">
        <v>-8535.37</v>
      </c>
      <c r="H514" s="133"/>
      <c r="I514" s="19"/>
      <c r="J514" s="19"/>
      <c r="K514" s="89"/>
      <c r="L514" s="41"/>
      <c r="M514" s="38"/>
    </row>
    <row r="515" spans="2:13" ht="60">
      <c r="B515" s="115">
        <v>41438</v>
      </c>
      <c r="C515" s="37" t="s">
        <v>934</v>
      </c>
      <c r="D515" s="15" t="s">
        <v>154</v>
      </c>
      <c r="E515" s="93" t="s">
        <v>855</v>
      </c>
      <c r="F515" s="19"/>
      <c r="G515" s="19">
        <v>-3159.4</v>
      </c>
      <c r="H515" s="133"/>
      <c r="I515" s="19"/>
      <c r="J515" s="19"/>
      <c r="K515" s="89"/>
      <c r="L515" s="41"/>
      <c r="M515" s="38"/>
    </row>
    <row r="516" spans="1:13" ht="60">
      <c r="A516" s="6"/>
      <c r="B516" s="115">
        <v>41438</v>
      </c>
      <c r="C516" s="37" t="s">
        <v>933</v>
      </c>
      <c r="D516" s="15" t="s">
        <v>154</v>
      </c>
      <c r="E516" s="93" t="s">
        <v>855</v>
      </c>
      <c r="F516" s="19"/>
      <c r="G516" s="19">
        <v>-96.58</v>
      </c>
      <c r="H516" s="133"/>
      <c r="I516" s="19"/>
      <c r="J516" s="19"/>
      <c r="K516" s="89"/>
      <c r="L516" s="34"/>
      <c r="M516" s="14"/>
    </row>
    <row r="517" spans="1:13" ht="60">
      <c r="A517" s="6"/>
      <c r="B517" s="114">
        <v>41438</v>
      </c>
      <c r="C517" s="15" t="s">
        <v>1028</v>
      </c>
      <c r="D517" s="15" t="s">
        <v>71</v>
      </c>
      <c r="E517" s="93" t="s">
        <v>121</v>
      </c>
      <c r="F517" s="19"/>
      <c r="G517" s="19"/>
      <c r="H517" s="19">
        <v>-59.9</v>
      </c>
      <c r="I517" s="19"/>
      <c r="J517" s="19"/>
      <c r="K517" s="98"/>
      <c r="L517" s="34"/>
      <c r="M517" s="14"/>
    </row>
    <row r="518" spans="1:13" ht="45">
      <c r="A518" s="6"/>
      <c r="B518" s="35">
        <v>41439</v>
      </c>
      <c r="C518" s="37" t="s">
        <v>241</v>
      </c>
      <c r="D518" s="15" t="s">
        <v>138</v>
      </c>
      <c r="E518" s="93" t="s">
        <v>19</v>
      </c>
      <c r="F518" s="19">
        <v>0</v>
      </c>
      <c r="G518" s="19">
        <v>-69</v>
      </c>
      <c r="H518" s="19">
        <v>0</v>
      </c>
      <c r="I518" s="19"/>
      <c r="J518" s="19"/>
      <c r="K518" s="89"/>
      <c r="L518" s="34"/>
      <c r="M518" s="14"/>
    </row>
    <row r="519" spans="1:13" ht="15">
      <c r="A519" s="6"/>
      <c r="B519" s="35">
        <v>41439</v>
      </c>
      <c r="C519" s="37" t="s">
        <v>285</v>
      </c>
      <c r="D519" s="15" t="s">
        <v>138</v>
      </c>
      <c r="E519" s="93" t="s">
        <v>19</v>
      </c>
      <c r="F519" s="36">
        <v>-30</v>
      </c>
      <c r="G519" s="36"/>
      <c r="H519" s="19"/>
      <c r="I519" s="36"/>
      <c r="J519" s="36"/>
      <c r="K519" s="82"/>
      <c r="L519" s="34"/>
      <c r="M519" s="14"/>
    </row>
    <row r="520" spans="1:13" ht="15">
      <c r="A520" s="6"/>
      <c r="B520" s="35">
        <v>41439</v>
      </c>
      <c r="C520" s="37" t="s">
        <v>1920</v>
      </c>
      <c r="D520" s="15" t="s">
        <v>86</v>
      </c>
      <c r="E520" s="93" t="s">
        <v>48</v>
      </c>
      <c r="F520" s="19"/>
      <c r="G520" s="19"/>
      <c r="H520" s="19">
        <v>-380</v>
      </c>
      <c r="I520" s="19"/>
      <c r="J520" s="19"/>
      <c r="K520" s="83"/>
      <c r="L520" s="34"/>
      <c r="M520" s="14"/>
    </row>
    <row r="521" spans="2:13" ht="30">
      <c r="B521" s="114">
        <v>41439</v>
      </c>
      <c r="C521" s="15" t="s">
        <v>904</v>
      </c>
      <c r="D521" s="15" t="s">
        <v>147</v>
      </c>
      <c r="E521" s="93" t="s">
        <v>24</v>
      </c>
      <c r="F521" s="19"/>
      <c r="G521" s="19"/>
      <c r="H521" s="19">
        <v>-1560</v>
      </c>
      <c r="I521" s="19"/>
      <c r="J521" s="19"/>
      <c r="K521" s="98"/>
      <c r="L521" s="41"/>
      <c r="M521" s="38"/>
    </row>
    <row r="522" spans="2:13" ht="15">
      <c r="B522" s="114">
        <v>41439</v>
      </c>
      <c r="C522" s="15" t="s">
        <v>905</v>
      </c>
      <c r="D522" s="15" t="s">
        <v>147</v>
      </c>
      <c r="E522" s="93" t="s">
        <v>24</v>
      </c>
      <c r="F522" s="19"/>
      <c r="G522" s="19"/>
      <c r="H522" s="19">
        <v>-48.35</v>
      </c>
      <c r="I522" s="19"/>
      <c r="J522" s="19"/>
      <c r="K522" s="98"/>
      <c r="L522" s="41"/>
      <c r="M522" s="38"/>
    </row>
    <row r="523" spans="1:13" ht="45">
      <c r="A523" s="6"/>
      <c r="B523" s="114">
        <v>41439</v>
      </c>
      <c r="C523" s="15" t="s">
        <v>906</v>
      </c>
      <c r="D523" s="15" t="s">
        <v>147</v>
      </c>
      <c r="E523" s="93" t="s">
        <v>24</v>
      </c>
      <c r="F523" s="19"/>
      <c r="G523" s="19"/>
      <c r="H523" s="19">
        <v>-41.4</v>
      </c>
      <c r="I523" s="19"/>
      <c r="J523" s="19"/>
      <c r="K523" s="98"/>
      <c r="L523" s="34"/>
      <c r="M523" s="14"/>
    </row>
    <row r="524" spans="1:13" ht="30">
      <c r="A524" s="6"/>
      <c r="B524" s="114">
        <v>41439</v>
      </c>
      <c r="C524" s="15" t="s">
        <v>1606</v>
      </c>
      <c r="D524" s="15" t="s">
        <v>57</v>
      </c>
      <c r="E524" s="93" t="s">
        <v>107</v>
      </c>
      <c r="F524" s="19"/>
      <c r="G524" s="19"/>
      <c r="H524" s="19">
        <v>-669.44</v>
      </c>
      <c r="I524" s="19"/>
      <c r="J524" s="19"/>
      <c r="K524" s="83"/>
      <c r="L524" s="34"/>
      <c r="M524" s="14"/>
    </row>
    <row r="525" spans="1:13" ht="30">
      <c r="A525" s="6"/>
      <c r="B525" s="114">
        <v>41439</v>
      </c>
      <c r="C525" s="15" t="s">
        <v>552</v>
      </c>
      <c r="D525" s="15" t="s">
        <v>146</v>
      </c>
      <c r="E525" s="93" t="s">
        <v>16</v>
      </c>
      <c r="F525" s="19"/>
      <c r="G525" s="19"/>
      <c r="H525" s="19">
        <v>-10</v>
      </c>
      <c r="I525" s="19"/>
      <c r="J525" s="19"/>
      <c r="K525" s="98"/>
      <c r="L525" s="34"/>
      <c r="M525" s="14"/>
    </row>
    <row r="526" spans="1:13" ht="15">
      <c r="A526" s="6"/>
      <c r="B526" s="114">
        <v>41439</v>
      </c>
      <c r="C526" s="15" t="s">
        <v>1024</v>
      </c>
      <c r="D526" s="15" t="s">
        <v>130</v>
      </c>
      <c r="E526" s="93" t="s">
        <v>23</v>
      </c>
      <c r="F526" s="19"/>
      <c r="G526" s="19"/>
      <c r="H526" s="19">
        <v>-50</v>
      </c>
      <c r="I526" s="19"/>
      <c r="J526" s="19"/>
      <c r="K526" s="98"/>
      <c r="L526" s="34"/>
      <c r="M526" s="14"/>
    </row>
    <row r="527" spans="1:13" ht="60">
      <c r="A527" s="6"/>
      <c r="B527" s="115">
        <v>41440</v>
      </c>
      <c r="C527" s="37" t="s">
        <v>1935</v>
      </c>
      <c r="D527" s="15" t="s">
        <v>86</v>
      </c>
      <c r="E527" s="93" t="s">
        <v>48</v>
      </c>
      <c r="F527" s="19"/>
      <c r="G527" s="19"/>
      <c r="H527" s="19">
        <v>-370.97</v>
      </c>
      <c r="I527" s="19"/>
      <c r="J527" s="19"/>
      <c r="K527" s="83"/>
      <c r="L527" s="34"/>
      <c r="M527" s="14"/>
    </row>
    <row r="528" spans="1:13" ht="30">
      <c r="A528" s="6"/>
      <c r="B528" s="114">
        <v>41440</v>
      </c>
      <c r="C528" s="15" t="s">
        <v>1411</v>
      </c>
      <c r="D528" s="15" t="s">
        <v>55</v>
      </c>
      <c r="E528" s="93" t="s">
        <v>96</v>
      </c>
      <c r="F528" s="19"/>
      <c r="G528" s="19"/>
      <c r="H528" s="19">
        <v>-109.8</v>
      </c>
      <c r="I528" s="19"/>
      <c r="J528" s="19"/>
      <c r="K528" s="83"/>
      <c r="L528" s="34"/>
      <c r="M528" s="14"/>
    </row>
    <row r="529" spans="1:13" ht="30">
      <c r="A529" s="6"/>
      <c r="B529" s="114">
        <v>41440</v>
      </c>
      <c r="C529" s="15" t="s">
        <v>1049</v>
      </c>
      <c r="D529" s="15" t="s">
        <v>58</v>
      </c>
      <c r="E529" s="93" t="s">
        <v>109</v>
      </c>
      <c r="F529" s="19"/>
      <c r="G529" s="19"/>
      <c r="H529" s="19">
        <v>-400</v>
      </c>
      <c r="I529" s="19"/>
      <c r="J529" s="19"/>
      <c r="K529" s="97"/>
      <c r="L529" s="34"/>
      <c r="M529" s="14"/>
    </row>
    <row r="530" spans="1:13" ht="30">
      <c r="A530" s="6"/>
      <c r="B530" s="114">
        <v>41440</v>
      </c>
      <c r="C530" s="15" t="s">
        <v>1059</v>
      </c>
      <c r="D530" s="15" t="s">
        <v>58</v>
      </c>
      <c r="E530" s="93" t="s">
        <v>109</v>
      </c>
      <c r="F530" s="19"/>
      <c r="G530" s="19"/>
      <c r="H530" s="19">
        <v>-39</v>
      </c>
      <c r="I530" s="19"/>
      <c r="J530" s="19"/>
      <c r="K530" s="98"/>
      <c r="L530" s="34"/>
      <c r="M530" s="14"/>
    </row>
    <row r="531" spans="1:13" ht="30">
      <c r="A531" s="6"/>
      <c r="B531" s="114">
        <v>41440</v>
      </c>
      <c r="C531" s="15" t="s">
        <v>1055</v>
      </c>
      <c r="D531" s="15" t="s">
        <v>75</v>
      </c>
      <c r="E531" s="93" t="s">
        <v>140</v>
      </c>
      <c r="F531" s="19"/>
      <c r="G531" s="19"/>
      <c r="H531" s="19">
        <v>-750</v>
      </c>
      <c r="I531" s="19"/>
      <c r="J531" s="19"/>
      <c r="K531" s="83"/>
      <c r="L531" s="34"/>
      <c r="M531" s="14"/>
    </row>
    <row r="532" spans="1:13" ht="105">
      <c r="A532" s="6"/>
      <c r="B532" s="114">
        <v>41441</v>
      </c>
      <c r="C532" s="15" t="s">
        <v>878</v>
      </c>
      <c r="D532" s="15" t="s">
        <v>158</v>
      </c>
      <c r="E532" s="93" t="s">
        <v>874</v>
      </c>
      <c r="F532" s="19"/>
      <c r="G532" s="19"/>
      <c r="H532" s="19">
        <v>-3100</v>
      </c>
      <c r="I532" s="19"/>
      <c r="J532" s="19"/>
      <c r="K532" s="98"/>
      <c r="L532" s="34"/>
      <c r="M532" s="14"/>
    </row>
    <row r="533" spans="1:13" ht="60">
      <c r="A533" s="130"/>
      <c r="B533" s="35">
        <v>41443</v>
      </c>
      <c r="C533" s="37" t="s">
        <v>1937</v>
      </c>
      <c r="D533" s="15" t="s">
        <v>86</v>
      </c>
      <c r="E533" s="93" t="s">
        <v>48</v>
      </c>
      <c r="F533" s="19"/>
      <c r="G533" s="19"/>
      <c r="H533" s="19">
        <v>-2811.72</v>
      </c>
      <c r="I533" s="19"/>
      <c r="J533" s="19"/>
      <c r="K533" s="83"/>
      <c r="L533" s="34"/>
      <c r="M533" s="14"/>
    </row>
    <row r="534" spans="1:13" ht="60">
      <c r="A534" s="6"/>
      <c r="B534" s="84">
        <v>41443</v>
      </c>
      <c r="C534" s="85" t="s">
        <v>1060</v>
      </c>
      <c r="D534" s="85" t="s">
        <v>66</v>
      </c>
      <c r="E534" s="86" t="s">
        <v>26</v>
      </c>
      <c r="F534" s="87"/>
      <c r="G534" s="87"/>
      <c r="H534" s="87">
        <v>-20964</v>
      </c>
      <c r="I534" s="87"/>
      <c r="J534" s="87"/>
      <c r="K534" s="131" t="s">
        <v>2218</v>
      </c>
      <c r="L534" s="34"/>
      <c r="M534" s="14"/>
    </row>
    <row r="535" spans="1:13" ht="75">
      <c r="A535" s="6"/>
      <c r="B535" s="12">
        <v>41443</v>
      </c>
      <c r="C535" s="15" t="s">
        <v>1136</v>
      </c>
      <c r="D535" s="15" t="s">
        <v>71</v>
      </c>
      <c r="E535" s="93" t="s">
        <v>121</v>
      </c>
      <c r="F535" s="19"/>
      <c r="G535" s="19"/>
      <c r="H535" s="19">
        <v>-480</v>
      </c>
      <c r="I535" s="19"/>
      <c r="J535" s="19"/>
      <c r="K535" s="98"/>
      <c r="L535" s="34"/>
      <c r="M535" s="14"/>
    </row>
    <row r="536" spans="1:13" ht="45">
      <c r="A536" s="6"/>
      <c r="B536" s="12">
        <v>41443</v>
      </c>
      <c r="C536" s="15" t="s">
        <v>1029</v>
      </c>
      <c r="D536" s="15" t="s">
        <v>89</v>
      </c>
      <c r="E536" s="93" t="s">
        <v>49</v>
      </c>
      <c r="F536" s="19"/>
      <c r="G536" s="19"/>
      <c r="H536" s="19">
        <v>-500</v>
      </c>
      <c r="I536" s="19"/>
      <c r="J536" s="19"/>
      <c r="K536" s="98"/>
      <c r="L536" s="34"/>
      <c r="M536" s="14"/>
    </row>
    <row r="537" spans="1:13" ht="30">
      <c r="A537" s="6"/>
      <c r="B537" s="12">
        <v>41443</v>
      </c>
      <c r="C537" s="15" t="s">
        <v>762</v>
      </c>
      <c r="D537" s="15" t="s">
        <v>87</v>
      </c>
      <c r="E537" s="93" t="s">
        <v>28</v>
      </c>
      <c r="F537" s="19">
        <v>-1563.05</v>
      </c>
      <c r="G537" s="19"/>
      <c r="H537" s="19"/>
      <c r="I537" s="19"/>
      <c r="J537" s="19"/>
      <c r="K537" s="83"/>
      <c r="L537" s="34"/>
      <c r="M537" s="14"/>
    </row>
    <row r="538" spans="1:13" ht="75">
      <c r="A538" s="6"/>
      <c r="B538" s="35">
        <v>41445</v>
      </c>
      <c r="C538" s="37" t="s">
        <v>1923</v>
      </c>
      <c r="D538" s="15" t="s">
        <v>86</v>
      </c>
      <c r="E538" s="93" t="s">
        <v>48</v>
      </c>
      <c r="F538" s="19"/>
      <c r="G538" s="19"/>
      <c r="H538" s="19">
        <v>-756.6</v>
      </c>
      <c r="I538" s="19"/>
      <c r="J538" s="19"/>
      <c r="K538" s="83"/>
      <c r="L538" s="34"/>
      <c r="M538" s="14"/>
    </row>
    <row r="539" spans="1:13" ht="30">
      <c r="A539" s="6"/>
      <c r="B539" s="114">
        <v>41445</v>
      </c>
      <c r="C539" s="15" t="s">
        <v>1020</v>
      </c>
      <c r="D539" s="15" t="s">
        <v>55</v>
      </c>
      <c r="E539" s="93" t="s">
        <v>96</v>
      </c>
      <c r="F539" s="19"/>
      <c r="G539" s="19"/>
      <c r="H539" s="19">
        <v>-61</v>
      </c>
      <c r="I539" s="19"/>
      <c r="J539" s="19"/>
      <c r="K539" s="98"/>
      <c r="L539" s="34"/>
      <c r="M539" s="14"/>
    </row>
    <row r="540" spans="1:13" ht="30">
      <c r="A540" s="6"/>
      <c r="B540" s="114">
        <v>41447</v>
      </c>
      <c r="C540" s="15" t="s">
        <v>1597</v>
      </c>
      <c r="D540" s="15" t="s">
        <v>75</v>
      </c>
      <c r="E540" s="93" t="s">
        <v>140</v>
      </c>
      <c r="F540" s="19"/>
      <c r="G540" s="19"/>
      <c r="H540" s="19">
        <v>-500</v>
      </c>
      <c r="I540" s="19"/>
      <c r="J540" s="19"/>
      <c r="K540" s="98"/>
      <c r="L540" s="34"/>
      <c r="M540" s="14"/>
    </row>
    <row r="541" spans="1:13" ht="60">
      <c r="A541" s="6"/>
      <c r="B541" s="114">
        <v>41447</v>
      </c>
      <c r="C541" s="15" t="s">
        <v>1597</v>
      </c>
      <c r="D541" s="15" t="s">
        <v>75</v>
      </c>
      <c r="E541" s="93" t="s">
        <v>140</v>
      </c>
      <c r="F541" s="19"/>
      <c r="G541" s="19"/>
      <c r="H541" s="19">
        <v>-500</v>
      </c>
      <c r="I541" s="19"/>
      <c r="J541" s="19"/>
      <c r="K541" s="98"/>
      <c r="L541" s="34"/>
      <c r="M541" s="14"/>
    </row>
    <row r="542" spans="1:13" ht="60">
      <c r="A542" s="6"/>
      <c r="B542" s="114">
        <v>41448</v>
      </c>
      <c r="C542" s="15" t="s">
        <v>1031</v>
      </c>
      <c r="D542" s="15" t="s">
        <v>153</v>
      </c>
      <c r="E542" s="93" t="s">
        <v>570</v>
      </c>
      <c r="F542" s="19"/>
      <c r="G542" s="19"/>
      <c r="H542" s="19">
        <v>-1007.7</v>
      </c>
      <c r="I542" s="19"/>
      <c r="J542" s="19"/>
      <c r="K542" s="98"/>
      <c r="L542" s="34"/>
      <c r="M542" s="14"/>
    </row>
    <row r="543" spans="1:13" ht="45">
      <c r="A543" s="6"/>
      <c r="B543" s="114">
        <v>41448</v>
      </c>
      <c r="C543" s="15" t="s">
        <v>1030</v>
      </c>
      <c r="D543" s="15" t="s">
        <v>130</v>
      </c>
      <c r="E543" s="93" t="s">
        <v>23</v>
      </c>
      <c r="F543" s="19"/>
      <c r="G543" s="19"/>
      <c r="H543" s="19">
        <v>-500</v>
      </c>
      <c r="I543" s="19"/>
      <c r="J543" s="19"/>
      <c r="K543" s="98"/>
      <c r="L543" s="34"/>
      <c r="M543" s="14"/>
    </row>
    <row r="544" spans="1:13" ht="60">
      <c r="A544" s="6"/>
      <c r="B544" s="115">
        <v>41449</v>
      </c>
      <c r="C544" s="37" t="s">
        <v>1960</v>
      </c>
      <c r="D544" s="15" t="s">
        <v>86</v>
      </c>
      <c r="E544" s="93" t="s">
        <v>48</v>
      </c>
      <c r="F544" s="19"/>
      <c r="G544" s="19"/>
      <c r="H544" s="19">
        <v>-1415.41</v>
      </c>
      <c r="I544" s="19"/>
      <c r="J544" s="19"/>
      <c r="K544" s="83"/>
      <c r="L544" s="34"/>
      <c r="M544" s="14"/>
    </row>
    <row r="545" spans="1:13" s="39" customFormat="1" ht="45">
      <c r="A545" s="6"/>
      <c r="B545" s="35">
        <v>41449</v>
      </c>
      <c r="C545" s="37" t="s">
        <v>1918</v>
      </c>
      <c r="D545" s="15" t="s">
        <v>86</v>
      </c>
      <c r="E545" s="93" t="s">
        <v>48</v>
      </c>
      <c r="F545" s="19"/>
      <c r="G545" s="19"/>
      <c r="H545" s="19">
        <v>-482</v>
      </c>
      <c r="I545" s="19"/>
      <c r="J545" s="19"/>
      <c r="K545" s="83"/>
      <c r="L545" s="34"/>
      <c r="M545" s="14"/>
    </row>
    <row r="546" spans="1:13" ht="30">
      <c r="A546" s="6"/>
      <c r="B546" s="115">
        <v>41449</v>
      </c>
      <c r="C546" s="37" t="s">
        <v>1936</v>
      </c>
      <c r="D546" s="15" t="s">
        <v>86</v>
      </c>
      <c r="E546" s="93" t="s">
        <v>48</v>
      </c>
      <c r="F546" s="19"/>
      <c r="G546" s="19"/>
      <c r="H546" s="19">
        <v>-319.18</v>
      </c>
      <c r="I546" s="19"/>
      <c r="J546" s="19"/>
      <c r="K546" s="83"/>
      <c r="L546" s="34"/>
      <c r="M546" s="14"/>
    </row>
    <row r="547" spans="1:13" ht="45">
      <c r="A547" s="6"/>
      <c r="B547" s="114">
        <v>41449</v>
      </c>
      <c r="C547" s="15" t="s">
        <v>1033</v>
      </c>
      <c r="D547" s="15" t="s">
        <v>155</v>
      </c>
      <c r="E547" s="93" t="s">
        <v>851</v>
      </c>
      <c r="F547" s="19"/>
      <c r="G547" s="19"/>
      <c r="H547" s="19">
        <v>-250</v>
      </c>
      <c r="I547" s="19"/>
      <c r="J547" s="19"/>
      <c r="K547" s="98"/>
      <c r="L547" s="34"/>
      <c r="M547" s="14"/>
    </row>
    <row r="548" spans="1:13" ht="75">
      <c r="A548" s="6"/>
      <c r="B548" s="114">
        <v>41449</v>
      </c>
      <c r="C548" s="15" t="s">
        <v>1032</v>
      </c>
      <c r="D548" s="15" t="s">
        <v>153</v>
      </c>
      <c r="E548" s="93" t="s">
        <v>570</v>
      </c>
      <c r="F548" s="19"/>
      <c r="G548" s="19"/>
      <c r="H548" s="19">
        <v>-214</v>
      </c>
      <c r="I548" s="19"/>
      <c r="J548" s="19"/>
      <c r="K548" s="98"/>
      <c r="L548" s="34"/>
      <c r="M548" s="14"/>
    </row>
    <row r="549" spans="1:13" ht="45">
      <c r="A549" s="6"/>
      <c r="B549" s="115">
        <v>41450</v>
      </c>
      <c r="C549" s="37" t="s">
        <v>241</v>
      </c>
      <c r="D549" s="15" t="s">
        <v>138</v>
      </c>
      <c r="E549" s="93" t="s">
        <v>19</v>
      </c>
      <c r="F549" s="19">
        <v>0</v>
      </c>
      <c r="G549" s="19">
        <v>-24</v>
      </c>
      <c r="H549" s="19">
        <v>0</v>
      </c>
      <c r="I549" s="19"/>
      <c r="J549" s="19"/>
      <c r="K549" s="89"/>
      <c r="L549" s="34"/>
      <c r="M549" s="14"/>
    </row>
    <row r="550" spans="1:13" ht="15">
      <c r="A550" s="6"/>
      <c r="B550" s="115">
        <v>41450</v>
      </c>
      <c r="C550" s="37" t="s">
        <v>1933</v>
      </c>
      <c r="D550" s="15" t="s">
        <v>86</v>
      </c>
      <c r="E550" s="93" t="s">
        <v>48</v>
      </c>
      <c r="F550" s="19"/>
      <c r="G550" s="19"/>
      <c r="H550" s="19">
        <v>-664.87</v>
      </c>
      <c r="I550" s="19"/>
      <c r="J550" s="19"/>
      <c r="K550" s="83"/>
      <c r="L550" s="34"/>
      <c r="M550" s="14"/>
    </row>
    <row r="551" spans="1:13" ht="30">
      <c r="A551" s="6"/>
      <c r="B551" s="114">
        <v>41450</v>
      </c>
      <c r="C551" s="15" t="s">
        <v>1038</v>
      </c>
      <c r="D551" s="15" t="s">
        <v>55</v>
      </c>
      <c r="E551" s="93" t="s">
        <v>96</v>
      </c>
      <c r="F551" s="19"/>
      <c r="G551" s="19"/>
      <c r="H551" s="19">
        <v>-485.4</v>
      </c>
      <c r="I551" s="19"/>
      <c r="J551" s="19"/>
      <c r="K551" s="98"/>
      <c r="L551" s="34"/>
      <c r="M551" s="14"/>
    </row>
    <row r="552" spans="2:13" ht="60">
      <c r="B552" s="114">
        <v>41450</v>
      </c>
      <c r="C552" s="15" t="s">
        <v>1025</v>
      </c>
      <c r="D552" s="15" t="s">
        <v>57</v>
      </c>
      <c r="E552" s="93" t="s">
        <v>107</v>
      </c>
      <c r="F552" s="19"/>
      <c r="G552" s="19"/>
      <c r="H552" s="19">
        <v>-107.4</v>
      </c>
      <c r="I552" s="19"/>
      <c r="J552" s="19"/>
      <c r="K552" s="98"/>
      <c r="L552" s="41"/>
      <c r="M552" s="38"/>
    </row>
    <row r="553" spans="1:13" ht="30">
      <c r="A553" s="6"/>
      <c r="B553" s="115">
        <v>41451</v>
      </c>
      <c r="C553" s="37" t="s">
        <v>945</v>
      </c>
      <c r="D553" s="15" t="s">
        <v>88</v>
      </c>
      <c r="E553" s="93" t="s">
        <v>42</v>
      </c>
      <c r="F553" s="19"/>
      <c r="G553" s="19">
        <v>-1.67</v>
      </c>
      <c r="H553" s="19"/>
      <c r="I553" s="19"/>
      <c r="J553" s="19"/>
      <c r="K553" s="89"/>
      <c r="L553" s="34"/>
      <c r="M553" s="14"/>
    </row>
    <row r="554" spans="1:13" ht="30">
      <c r="A554" s="6"/>
      <c r="B554" s="115">
        <v>41451</v>
      </c>
      <c r="C554" s="37" t="s">
        <v>944</v>
      </c>
      <c r="D554" s="15" t="s">
        <v>88</v>
      </c>
      <c r="E554" s="93" t="s">
        <v>42</v>
      </c>
      <c r="F554" s="19"/>
      <c r="G554" s="19">
        <v>-0.72</v>
      </c>
      <c r="H554" s="19"/>
      <c r="I554" s="19"/>
      <c r="J554" s="19"/>
      <c r="K554" s="89"/>
      <c r="L554" s="34"/>
      <c r="M554" s="14"/>
    </row>
    <row r="555" spans="1:13" ht="30">
      <c r="A555" s="6"/>
      <c r="B555" s="12">
        <v>41451</v>
      </c>
      <c r="C555" s="15" t="s">
        <v>1040</v>
      </c>
      <c r="D555" s="15" t="s">
        <v>55</v>
      </c>
      <c r="E555" s="93" t="s">
        <v>96</v>
      </c>
      <c r="F555" s="19"/>
      <c r="G555" s="19"/>
      <c r="H555" s="19">
        <v>-198.41</v>
      </c>
      <c r="I555" s="19"/>
      <c r="J555" s="19"/>
      <c r="K555" s="98"/>
      <c r="L555" s="6"/>
      <c r="M555" s="6"/>
    </row>
    <row r="556" spans="1:13" ht="30">
      <c r="A556" s="6"/>
      <c r="B556" s="12">
        <v>41451</v>
      </c>
      <c r="C556" s="15" t="s">
        <v>1039</v>
      </c>
      <c r="D556" s="15" t="s">
        <v>55</v>
      </c>
      <c r="E556" s="93" t="s">
        <v>96</v>
      </c>
      <c r="F556" s="19"/>
      <c r="G556" s="19"/>
      <c r="H556" s="19">
        <v>-79.7</v>
      </c>
      <c r="I556" s="19"/>
      <c r="J556" s="19"/>
      <c r="K556" s="98"/>
      <c r="L556" s="34"/>
      <c r="M556" s="14"/>
    </row>
    <row r="557" spans="2:13" ht="30">
      <c r="B557" s="63">
        <v>41451</v>
      </c>
      <c r="C557" s="62" t="s">
        <v>190</v>
      </c>
      <c r="D557" s="15" t="s">
        <v>55</v>
      </c>
      <c r="E557" s="93" t="s">
        <v>96</v>
      </c>
      <c r="F557" s="64">
        <v>0</v>
      </c>
      <c r="G557" s="64">
        <v>0</v>
      </c>
      <c r="H557" s="19"/>
      <c r="I557" s="64">
        <v>0</v>
      </c>
      <c r="J557" s="64">
        <v>-480</v>
      </c>
      <c r="K557" s="62"/>
      <c r="L557" s="41"/>
      <c r="M557" s="38"/>
    </row>
    <row r="558" spans="2:13" ht="30">
      <c r="B558" s="12">
        <v>41451</v>
      </c>
      <c r="C558" s="15" t="s">
        <v>1034</v>
      </c>
      <c r="D558" s="15" t="s">
        <v>75</v>
      </c>
      <c r="E558" s="93" t="s">
        <v>140</v>
      </c>
      <c r="F558" s="19"/>
      <c r="G558" s="19"/>
      <c r="H558" s="19">
        <v>-203.2</v>
      </c>
      <c r="I558" s="19"/>
      <c r="J558" s="19"/>
      <c r="K558" s="98"/>
      <c r="L558" s="41"/>
      <c r="M558" s="38"/>
    </row>
    <row r="559" spans="1:13" ht="60">
      <c r="A559" s="6"/>
      <c r="B559" s="12">
        <v>41451</v>
      </c>
      <c r="C559" s="15" t="s">
        <v>1065</v>
      </c>
      <c r="D559" s="15" t="s">
        <v>130</v>
      </c>
      <c r="E559" s="93" t="s">
        <v>23</v>
      </c>
      <c r="F559" s="19"/>
      <c r="G559" s="19"/>
      <c r="H559" s="19">
        <v>-500</v>
      </c>
      <c r="I559" s="19"/>
      <c r="J559" s="19"/>
      <c r="K559" s="98"/>
      <c r="L559" s="34"/>
      <c r="M559" s="14"/>
    </row>
    <row r="560" spans="1:13" ht="30">
      <c r="A560" s="6"/>
      <c r="B560" s="12">
        <v>41451</v>
      </c>
      <c r="C560" s="15" t="s">
        <v>1066</v>
      </c>
      <c r="D560" s="15" t="s">
        <v>89</v>
      </c>
      <c r="E560" s="93" t="s">
        <v>49</v>
      </c>
      <c r="F560" s="19"/>
      <c r="G560" s="19"/>
      <c r="H560" s="19">
        <v>-200</v>
      </c>
      <c r="I560" s="19"/>
      <c r="J560" s="19"/>
      <c r="K560" s="98"/>
      <c r="L560" s="34"/>
      <c r="M560" s="14"/>
    </row>
    <row r="561" spans="1:13" ht="15">
      <c r="A561" s="6"/>
      <c r="B561" s="35">
        <v>41452</v>
      </c>
      <c r="C561" s="37" t="s">
        <v>1919</v>
      </c>
      <c r="D561" s="15" t="s">
        <v>86</v>
      </c>
      <c r="E561" s="93" t="s">
        <v>48</v>
      </c>
      <c r="F561" s="19"/>
      <c r="G561" s="19"/>
      <c r="H561" s="19">
        <v>-227.64</v>
      </c>
      <c r="I561" s="19"/>
      <c r="J561" s="19"/>
      <c r="K561" s="83"/>
      <c r="L561" s="34"/>
      <c r="M561" s="14"/>
    </row>
    <row r="562" spans="1:13" ht="30">
      <c r="A562" s="6"/>
      <c r="B562" s="12">
        <v>41453</v>
      </c>
      <c r="C562" s="15" t="s">
        <v>1057</v>
      </c>
      <c r="D562" s="15" t="s">
        <v>61</v>
      </c>
      <c r="E562" s="93" t="s">
        <v>142</v>
      </c>
      <c r="F562" s="19"/>
      <c r="G562" s="19"/>
      <c r="H562" s="19">
        <v>-1403.25</v>
      </c>
      <c r="I562" s="19"/>
      <c r="J562" s="19"/>
      <c r="K562" s="98"/>
      <c r="L562" s="34"/>
      <c r="M562" s="14"/>
    </row>
    <row r="563" spans="1:13" ht="45">
      <c r="A563" s="6"/>
      <c r="B563" s="12">
        <v>41453</v>
      </c>
      <c r="C563" s="15" t="s">
        <v>1155</v>
      </c>
      <c r="D563" s="15" t="s">
        <v>155</v>
      </c>
      <c r="E563" s="93" t="s">
        <v>851</v>
      </c>
      <c r="F563" s="19"/>
      <c r="G563" s="19"/>
      <c r="H563" s="19">
        <v>-299.88</v>
      </c>
      <c r="I563" s="19"/>
      <c r="J563" s="19"/>
      <c r="K563" s="98"/>
      <c r="L563" s="34"/>
      <c r="M563" s="14"/>
    </row>
    <row r="564" spans="1:13" ht="75">
      <c r="A564" s="6"/>
      <c r="B564" s="12">
        <v>41453</v>
      </c>
      <c r="C564" s="15" t="s">
        <v>444</v>
      </c>
      <c r="D564" s="15" t="s">
        <v>155</v>
      </c>
      <c r="E564" s="93" t="s">
        <v>851</v>
      </c>
      <c r="F564" s="19"/>
      <c r="G564" s="19"/>
      <c r="H564" s="19">
        <v>-30</v>
      </c>
      <c r="I564" s="19"/>
      <c r="J564" s="19"/>
      <c r="K564" s="83"/>
      <c r="L564" s="34"/>
      <c r="M564" s="14"/>
    </row>
    <row r="565" spans="1:13" ht="75">
      <c r="A565" s="6"/>
      <c r="B565" s="12">
        <v>41454</v>
      </c>
      <c r="C565" s="15" t="s">
        <v>1135</v>
      </c>
      <c r="D565" s="15" t="s">
        <v>157</v>
      </c>
      <c r="E565" s="93" t="s">
        <v>858</v>
      </c>
      <c r="F565" s="19"/>
      <c r="G565" s="19"/>
      <c r="H565" s="19">
        <v>-136</v>
      </c>
      <c r="I565" s="19"/>
      <c r="J565" s="19"/>
      <c r="K565" s="98"/>
      <c r="L565" s="34"/>
      <c r="M565" s="14"/>
    </row>
    <row r="566" spans="1:13" ht="75">
      <c r="A566" s="6"/>
      <c r="B566" s="35">
        <v>41455</v>
      </c>
      <c r="C566" s="37" t="s">
        <v>431</v>
      </c>
      <c r="D566" s="15" t="s">
        <v>130</v>
      </c>
      <c r="E566" s="93" t="s">
        <v>23</v>
      </c>
      <c r="F566" s="19">
        <v>-600</v>
      </c>
      <c r="G566" s="36">
        <v>0</v>
      </c>
      <c r="H566" s="19">
        <v>0</v>
      </c>
      <c r="I566" s="36"/>
      <c r="J566" s="36"/>
      <c r="K566" s="82"/>
      <c r="L566" s="34"/>
      <c r="M566" s="14"/>
    </row>
    <row r="567" spans="1:13" ht="60">
      <c r="A567" s="6"/>
      <c r="B567" s="12">
        <v>41455</v>
      </c>
      <c r="C567" s="15" t="s">
        <v>1206</v>
      </c>
      <c r="D567" s="15" t="s">
        <v>87</v>
      </c>
      <c r="E567" s="93" t="s">
        <v>28</v>
      </c>
      <c r="F567" s="19"/>
      <c r="G567" s="19"/>
      <c r="H567" s="19">
        <v>-790</v>
      </c>
      <c r="I567" s="19"/>
      <c r="J567" s="19"/>
      <c r="K567" s="98"/>
      <c r="L567" s="34"/>
      <c r="M567" s="14"/>
    </row>
    <row r="568" spans="1:13" ht="75">
      <c r="A568" s="6"/>
      <c r="B568" s="12">
        <v>41455</v>
      </c>
      <c r="C568" s="15" t="s">
        <v>1062</v>
      </c>
      <c r="D568" s="15" t="s">
        <v>87</v>
      </c>
      <c r="E568" s="93" t="s">
        <v>28</v>
      </c>
      <c r="F568" s="19"/>
      <c r="G568" s="19"/>
      <c r="H568" s="19">
        <v>-675</v>
      </c>
      <c r="I568" s="19"/>
      <c r="J568" s="19"/>
      <c r="K568" s="98"/>
      <c r="L568" s="34"/>
      <c r="M568" s="14"/>
    </row>
    <row r="569" spans="2:13" ht="75">
      <c r="B569" s="12">
        <v>41455</v>
      </c>
      <c r="C569" s="15" t="s">
        <v>1061</v>
      </c>
      <c r="D569" s="15" t="s">
        <v>87</v>
      </c>
      <c r="E569" s="93" t="s">
        <v>28</v>
      </c>
      <c r="F569" s="19"/>
      <c r="G569" s="19"/>
      <c r="H569" s="19">
        <v>-75</v>
      </c>
      <c r="I569" s="19"/>
      <c r="J569" s="19"/>
      <c r="K569" s="98"/>
      <c r="L569" s="41"/>
      <c r="M569" s="38"/>
    </row>
    <row r="570" spans="1:13" ht="75">
      <c r="A570" s="6"/>
      <c r="B570" s="35">
        <v>41456</v>
      </c>
      <c r="C570" s="37" t="s">
        <v>241</v>
      </c>
      <c r="D570" s="15" t="s">
        <v>138</v>
      </c>
      <c r="E570" s="93" t="s">
        <v>19</v>
      </c>
      <c r="F570" s="19"/>
      <c r="G570" s="19">
        <v>-24</v>
      </c>
      <c r="H570" s="19"/>
      <c r="I570" s="19"/>
      <c r="J570" s="19"/>
      <c r="K570" s="89"/>
      <c r="L570" s="34"/>
      <c r="M570" s="14"/>
    </row>
    <row r="571" spans="1:13" ht="15">
      <c r="A571" s="6"/>
      <c r="B571" s="35">
        <v>41456</v>
      </c>
      <c r="C571" s="37" t="s">
        <v>1940</v>
      </c>
      <c r="D571" s="15" t="s">
        <v>86</v>
      </c>
      <c r="E571" s="93" t="s">
        <v>48</v>
      </c>
      <c r="F571" s="19"/>
      <c r="G571" s="19"/>
      <c r="H571" s="19">
        <v>-1173.59</v>
      </c>
      <c r="I571" s="19"/>
      <c r="J571" s="19"/>
      <c r="K571" s="83"/>
      <c r="L571" s="34"/>
      <c r="M571" s="14"/>
    </row>
    <row r="572" spans="1:13" ht="45">
      <c r="A572" s="6"/>
      <c r="B572" s="35">
        <v>41456</v>
      </c>
      <c r="C572" s="37" t="s">
        <v>949</v>
      </c>
      <c r="D572" s="15" t="s">
        <v>61</v>
      </c>
      <c r="E572" s="93" t="s">
        <v>142</v>
      </c>
      <c r="F572" s="19"/>
      <c r="G572" s="19">
        <v>-45850</v>
      </c>
      <c r="H572" s="19"/>
      <c r="I572" s="19"/>
      <c r="J572" s="19"/>
      <c r="K572" s="116" t="s">
        <v>1122</v>
      </c>
      <c r="L572" s="34"/>
      <c r="M572" s="14"/>
    </row>
    <row r="573" spans="2:13" ht="60">
      <c r="B573" s="12">
        <v>41456</v>
      </c>
      <c r="C573" s="15" t="s">
        <v>1035</v>
      </c>
      <c r="D573" s="15" t="s">
        <v>75</v>
      </c>
      <c r="E573" s="93" t="s">
        <v>140</v>
      </c>
      <c r="F573" s="19"/>
      <c r="G573" s="19"/>
      <c r="H573" s="19">
        <v>-468</v>
      </c>
      <c r="I573" s="19"/>
      <c r="J573" s="19"/>
      <c r="K573" s="98"/>
      <c r="L573" s="41"/>
      <c r="M573" s="38"/>
    </row>
    <row r="574" spans="1:13" ht="60">
      <c r="A574" s="6"/>
      <c r="B574" s="12">
        <v>41456</v>
      </c>
      <c r="C574" s="15" t="s">
        <v>1134</v>
      </c>
      <c r="D574" s="15" t="s">
        <v>157</v>
      </c>
      <c r="E574" s="93" t="s">
        <v>858</v>
      </c>
      <c r="F574" s="19"/>
      <c r="G574" s="19"/>
      <c r="H574" s="19">
        <v>-850</v>
      </c>
      <c r="I574" s="19"/>
      <c r="J574" s="19"/>
      <c r="K574" s="98"/>
      <c r="L574" s="34"/>
      <c r="M574" s="14"/>
    </row>
    <row r="575" spans="2:13" ht="75">
      <c r="B575" s="12">
        <v>41456</v>
      </c>
      <c r="C575" s="15" t="s">
        <v>1067</v>
      </c>
      <c r="D575" s="15" t="s">
        <v>89</v>
      </c>
      <c r="E575" s="93" t="s">
        <v>23</v>
      </c>
      <c r="F575" s="19"/>
      <c r="G575" s="19"/>
      <c r="H575" s="19">
        <v>-400</v>
      </c>
      <c r="I575" s="19"/>
      <c r="J575" s="19"/>
      <c r="K575" s="98"/>
      <c r="L575" s="41"/>
      <c r="M575" s="38"/>
    </row>
    <row r="576" spans="1:13" ht="30">
      <c r="A576" s="6"/>
      <c r="B576" s="35">
        <v>41457</v>
      </c>
      <c r="C576" s="37" t="s">
        <v>1941</v>
      </c>
      <c r="D576" s="15" t="s">
        <v>86</v>
      </c>
      <c r="E576" s="93" t="s">
        <v>48</v>
      </c>
      <c r="F576" s="19"/>
      <c r="G576" s="19"/>
      <c r="H576" s="19">
        <v>-521.94</v>
      </c>
      <c r="I576" s="19"/>
      <c r="J576" s="19"/>
      <c r="K576" s="83"/>
      <c r="L576" s="34"/>
      <c r="M576" s="14"/>
    </row>
    <row r="577" spans="1:13" ht="45">
      <c r="A577" s="6"/>
      <c r="B577" s="35">
        <v>41457</v>
      </c>
      <c r="C577" s="37" t="s">
        <v>1939</v>
      </c>
      <c r="D577" s="15" t="s">
        <v>86</v>
      </c>
      <c r="E577" s="93" t="s">
        <v>48</v>
      </c>
      <c r="F577" s="19"/>
      <c r="G577" s="19"/>
      <c r="H577" s="19">
        <v>-227.48</v>
      </c>
      <c r="I577" s="19"/>
      <c r="J577" s="19"/>
      <c r="K577" s="83"/>
      <c r="L577" s="34"/>
      <c r="M577" s="14"/>
    </row>
    <row r="578" spans="1:13" ht="30">
      <c r="A578" s="6"/>
      <c r="B578" s="12">
        <v>41457</v>
      </c>
      <c r="C578" s="93" t="s">
        <v>1299</v>
      </c>
      <c r="D578" s="15" t="s">
        <v>58</v>
      </c>
      <c r="E578" s="93" t="s">
        <v>109</v>
      </c>
      <c r="F578" s="15"/>
      <c r="G578" s="93"/>
      <c r="H578" s="19">
        <v>-48</v>
      </c>
      <c r="I578" s="93"/>
      <c r="J578" s="15"/>
      <c r="K578" s="93"/>
      <c r="L578" s="34"/>
      <c r="M578" s="14"/>
    </row>
    <row r="579" spans="1:13" ht="30">
      <c r="A579" s="6"/>
      <c r="B579" s="12">
        <v>41457</v>
      </c>
      <c r="C579" s="37" t="s">
        <v>908</v>
      </c>
      <c r="D579" s="15" t="s">
        <v>90</v>
      </c>
      <c r="E579" s="93" t="s">
        <v>50</v>
      </c>
      <c r="F579" s="19"/>
      <c r="G579" s="19">
        <v>-1000</v>
      </c>
      <c r="H579" s="19"/>
      <c r="I579" s="19"/>
      <c r="J579" s="19"/>
      <c r="K579" s="98"/>
      <c r="L579" s="34"/>
      <c r="M579" s="14"/>
    </row>
    <row r="580" spans="1:13" ht="30">
      <c r="A580" s="6"/>
      <c r="B580" s="12">
        <v>41458</v>
      </c>
      <c r="C580" s="15" t="s">
        <v>1916</v>
      </c>
      <c r="D580" s="15" t="s">
        <v>86</v>
      </c>
      <c r="E580" s="93" t="s">
        <v>48</v>
      </c>
      <c r="F580" s="19"/>
      <c r="G580" s="19"/>
      <c r="H580" s="19">
        <v>-80</v>
      </c>
      <c r="I580" s="19"/>
      <c r="J580" s="19"/>
      <c r="K580" s="97"/>
      <c r="L580" s="34"/>
      <c r="M580" s="14"/>
    </row>
    <row r="581" spans="1:13" ht="30">
      <c r="A581" s="6"/>
      <c r="B581" s="12">
        <v>41458</v>
      </c>
      <c r="C581" s="15" t="s">
        <v>1412</v>
      </c>
      <c r="D581" s="15" t="s">
        <v>55</v>
      </c>
      <c r="E581" s="93" t="s">
        <v>96</v>
      </c>
      <c r="F581" s="19"/>
      <c r="G581" s="19"/>
      <c r="H581" s="19">
        <v>-119.6</v>
      </c>
      <c r="I581" s="19"/>
      <c r="J581" s="19"/>
      <c r="K581" s="83"/>
      <c r="L581" s="34"/>
      <c r="M581" s="14"/>
    </row>
    <row r="582" spans="1:13" ht="30">
      <c r="A582" s="6"/>
      <c r="B582" s="12">
        <v>41458</v>
      </c>
      <c r="C582" s="15" t="s">
        <v>1156</v>
      </c>
      <c r="D582" s="15" t="s">
        <v>55</v>
      </c>
      <c r="E582" s="93" t="s">
        <v>96</v>
      </c>
      <c r="F582" s="19"/>
      <c r="G582" s="19"/>
      <c r="H582" s="19">
        <v>-101</v>
      </c>
      <c r="I582" s="19"/>
      <c r="J582" s="19"/>
      <c r="K582" s="98"/>
      <c r="L582" s="34"/>
      <c r="M582" s="14"/>
    </row>
    <row r="583" spans="1:13" ht="30">
      <c r="A583" s="6"/>
      <c r="B583" s="12">
        <v>41458</v>
      </c>
      <c r="C583" s="15" t="s">
        <v>1154</v>
      </c>
      <c r="D583" s="15" t="s">
        <v>55</v>
      </c>
      <c r="E583" s="93" t="s">
        <v>96</v>
      </c>
      <c r="F583" s="19">
        <v>-106</v>
      </c>
      <c r="G583" s="19"/>
      <c r="H583" s="19"/>
      <c r="I583" s="19"/>
      <c r="J583" s="19"/>
      <c r="K583" s="98"/>
      <c r="L583" s="34"/>
      <c r="M583" s="14"/>
    </row>
    <row r="584" spans="2:13" ht="30">
      <c r="B584" s="12">
        <v>41458</v>
      </c>
      <c r="C584" s="15" t="s">
        <v>1155</v>
      </c>
      <c r="D584" s="15" t="s">
        <v>155</v>
      </c>
      <c r="E584" s="93" t="s">
        <v>851</v>
      </c>
      <c r="F584" s="19"/>
      <c r="G584" s="19"/>
      <c r="H584" s="19">
        <v>-999.91</v>
      </c>
      <c r="I584" s="19"/>
      <c r="J584" s="19"/>
      <c r="K584" s="98"/>
      <c r="L584" s="41"/>
      <c r="M584" s="38"/>
    </row>
    <row r="585" spans="1:13" ht="75">
      <c r="A585" s="6"/>
      <c r="B585" s="12">
        <v>41458</v>
      </c>
      <c r="C585" s="15" t="s">
        <v>907</v>
      </c>
      <c r="D585" s="15" t="s">
        <v>58</v>
      </c>
      <c r="E585" s="93" t="s">
        <v>109</v>
      </c>
      <c r="F585" s="19"/>
      <c r="G585" s="19"/>
      <c r="H585" s="19">
        <v>-2395</v>
      </c>
      <c r="I585" s="19"/>
      <c r="J585" s="19"/>
      <c r="K585" s="98"/>
      <c r="L585" s="34"/>
      <c r="M585" s="14"/>
    </row>
    <row r="586" spans="1:13" ht="30">
      <c r="A586" s="6"/>
      <c r="B586" s="35">
        <v>41458</v>
      </c>
      <c r="C586" s="37" t="s">
        <v>431</v>
      </c>
      <c r="D586" s="15" t="s">
        <v>130</v>
      </c>
      <c r="E586" s="93" t="s">
        <v>23</v>
      </c>
      <c r="F586" s="19">
        <v>-600</v>
      </c>
      <c r="G586" s="36">
        <v>0</v>
      </c>
      <c r="H586" s="19">
        <v>0</v>
      </c>
      <c r="I586" s="36"/>
      <c r="J586" s="36"/>
      <c r="K586" s="82"/>
      <c r="L586" s="34"/>
      <c r="M586" s="14"/>
    </row>
    <row r="587" spans="1:13" ht="60">
      <c r="A587" s="6"/>
      <c r="B587" s="12">
        <v>41459</v>
      </c>
      <c r="C587" s="15" t="s">
        <v>1158</v>
      </c>
      <c r="D587" s="15" t="s">
        <v>62</v>
      </c>
      <c r="E587" s="93" t="s">
        <v>143</v>
      </c>
      <c r="F587" s="19"/>
      <c r="G587" s="19"/>
      <c r="H587" s="19">
        <v>-759</v>
      </c>
      <c r="I587" s="19"/>
      <c r="J587" s="19"/>
      <c r="K587" s="98"/>
      <c r="L587" s="34"/>
      <c r="M587" s="14"/>
    </row>
    <row r="588" spans="1:13" ht="45">
      <c r="A588" s="6"/>
      <c r="B588" s="12">
        <v>41459</v>
      </c>
      <c r="C588" s="15" t="s">
        <v>1159</v>
      </c>
      <c r="D588" s="15" t="s">
        <v>130</v>
      </c>
      <c r="E588" s="93" t="s">
        <v>23</v>
      </c>
      <c r="F588" s="19"/>
      <c r="G588" s="19"/>
      <c r="H588" s="19">
        <v>-300</v>
      </c>
      <c r="I588" s="19"/>
      <c r="J588" s="19"/>
      <c r="K588" s="98"/>
      <c r="L588" s="34"/>
      <c r="M588" s="14"/>
    </row>
    <row r="589" spans="1:13" ht="60">
      <c r="A589" s="6"/>
      <c r="B589" s="12">
        <v>41460</v>
      </c>
      <c r="C589" s="15" t="s">
        <v>1161</v>
      </c>
      <c r="D589" s="15" t="s">
        <v>61</v>
      </c>
      <c r="E589" s="93" t="s">
        <v>142</v>
      </c>
      <c r="F589" s="19">
        <v>-340.02</v>
      </c>
      <c r="G589" s="19"/>
      <c r="H589" s="19"/>
      <c r="I589" s="19"/>
      <c r="J589" s="19"/>
      <c r="K589" s="98"/>
      <c r="L589" s="34"/>
      <c r="M589" s="14"/>
    </row>
    <row r="590" spans="1:13" ht="45">
      <c r="A590" s="6"/>
      <c r="B590" s="12">
        <v>41460</v>
      </c>
      <c r="C590" s="15" t="s">
        <v>1162</v>
      </c>
      <c r="D590" s="15" t="s">
        <v>61</v>
      </c>
      <c r="E590" s="93" t="s">
        <v>142</v>
      </c>
      <c r="F590" s="19">
        <v>-110.9</v>
      </c>
      <c r="G590" s="19"/>
      <c r="H590" s="19"/>
      <c r="I590" s="19"/>
      <c r="J590" s="19"/>
      <c r="K590" s="98"/>
      <c r="L590" s="34"/>
      <c r="M590" s="14"/>
    </row>
    <row r="591" spans="1:13" ht="45">
      <c r="A591" s="6"/>
      <c r="B591" s="12">
        <v>41460</v>
      </c>
      <c r="C591" s="15" t="s">
        <v>1160</v>
      </c>
      <c r="D591" s="15" t="s">
        <v>55</v>
      </c>
      <c r="E591" s="93" t="s">
        <v>96</v>
      </c>
      <c r="F591" s="19"/>
      <c r="G591" s="19"/>
      <c r="H591" s="19">
        <v>-72.4</v>
      </c>
      <c r="I591" s="19"/>
      <c r="J591" s="19"/>
      <c r="K591" s="98"/>
      <c r="L591" s="34"/>
      <c r="M591" s="14"/>
    </row>
    <row r="592" spans="1:13" ht="30">
      <c r="A592" s="6"/>
      <c r="B592" s="12">
        <v>41460</v>
      </c>
      <c r="C592" s="15" t="s">
        <v>1164</v>
      </c>
      <c r="D592" s="15" t="s">
        <v>58</v>
      </c>
      <c r="E592" s="93" t="s">
        <v>109</v>
      </c>
      <c r="F592" s="19"/>
      <c r="G592" s="19"/>
      <c r="H592" s="19">
        <v>-295</v>
      </c>
      <c r="I592" s="19"/>
      <c r="J592" s="19"/>
      <c r="K592" s="98"/>
      <c r="L592" s="34"/>
      <c r="M592" s="14"/>
    </row>
    <row r="593" spans="1:13" ht="30">
      <c r="A593" s="6"/>
      <c r="B593" s="12">
        <v>41460</v>
      </c>
      <c r="C593" s="15" t="s">
        <v>1165</v>
      </c>
      <c r="D593" s="15" t="s">
        <v>58</v>
      </c>
      <c r="E593" s="93" t="s">
        <v>109</v>
      </c>
      <c r="F593" s="19"/>
      <c r="G593" s="19"/>
      <c r="H593" s="19">
        <v>-70</v>
      </c>
      <c r="I593" s="19"/>
      <c r="J593" s="19"/>
      <c r="K593" s="98"/>
      <c r="L593" s="34"/>
      <c r="M593" s="14"/>
    </row>
    <row r="594" spans="1:13" ht="30">
      <c r="A594" s="6"/>
      <c r="B594" s="12">
        <v>41460</v>
      </c>
      <c r="C594" s="15" t="s">
        <v>1163</v>
      </c>
      <c r="D594" s="15" t="s">
        <v>75</v>
      </c>
      <c r="E594" s="93" t="s">
        <v>140</v>
      </c>
      <c r="F594" s="19"/>
      <c r="G594" s="19"/>
      <c r="H594" s="19">
        <v>-54</v>
      </c>
      <c r="I594" s="19"/>
      <c r="J594" s="19"/>
      <c r="K594" s="98"/>
      <c r="L594" s="34"/>
      <c r="M594" s="14"/>
    </row>
    <row r="595" spans="1:13" ht="60">
      <c r="A595" s="6"/>
      <c r="B595" s="12">
        <v>41460</v>
      </c>
      <c r="C595" s="15" t="s">
        <v>1166</v>
      </c>
      <c r="D595" s="15" t="s">
        <v>153</v>
      </c>
      <c r="E595" s="93" t="s">
        <v>570</v>
      </c>
      <c r="F595" s="19"/>
      <c r="G595" s="19"/>
      <c r="H595" s="19">
        <v>-549.9</v>
      </c>
      <c r="I595" s="19"/>
      <c r="J595" s="19"/>
      <c r="K595" s="98"/>
      <c r="L595" s="34"/>
      <c r="M595" s="14"/>
    </row>
    <row r="596" spans="1:13" ht="45">
      <c r="A596" s="6"/>
      <c r="B596" s="12">
        <v>41461</v>
      </c>
      <c r="C596" s="15" t="s">
        <v>1167</v>
      </c>
      <c r="D596" s="15" t="s">
        <v>58</v>
      </c>
      <c r="E596" s="93" t="s">
        <v>109</v>
      </c>
      <c r="F596" s="19"/>
      <c r="G596" s="19"/>
      <c r="H596" s="19">
        <v>-299</v>
      </c>
      <c r="I596" s="19"/>
      <c r="J596" s="19"/>
      <c r="K596" s="98"/>
      <c r="L596" s="34"/>
      <c r="M596" s="14"/>
    </row>
    <row r="597" spans="2:13" ht="30">
      <c r="B597" s="35">
        <v>41462</v>
      </c>
      <c r="C597" s="37" t="s">
        <v>431</v>
      </c>
      <c r="D597" s="15" t="s">
        <v>130</v>
      </c>
      <c r="E597" s="93" t="s">
        <v>23</v>
      </c>
      <c r="F597" s="19">
        <v>-162.55</v>
      </c>
      <c r="G597" s="36">
        <v>0</v>
      </c>
      <c r="H597" s="19">
        <v>0</v>
      </c>
      <c r="I597" s="36"/>
      <c r="J597" s="36"/>
      <c r="K597" s="83"/>
      <c r="L597" s="34"/>
      <c r="M597" s="14"/>
    </row>
    <row r="598" spans="1:13" ht="60">
      <c r="A598" s="6"/>
      <c r="B598" s="35">
        <v>41463</v>
      </c>
      <c r="C598" s="37" t="s">
        <v>1938</v>
      </c>
      <c r="D598" s="15" t="s">
        <v>86</v>
      </c>
      <c r="E598" s="93" t="s">
        <v>48</v>
      </c>
      <c r="F598" s="19"/>
      <c r="G598" s="19"/>
      <c r="H598" s="19">
        <v>-87.5</v>
      </c>
      <c r="I598" s="19"/>
      <c r="J598" s="19"/>
      <c r="K598" s="83"/>
      <c r="L598" s="34"/>
      <c r="M598" s="14"/>
    </row>
    <row r="599" spans="2:13" ht="30">
      <c r="B599" s="35">
        <v>41463</v>
      </c>
      <c r="C599" s="37" t="s">
        <v>962</v>
      </c>
      <c r="D599" s="15" t="s">
        <v>146</v>
      </c>
      <c r="E599" s="93" t="s">
        <v>16</v>
      </c>
      <c r="F599" s="19"/>
      <c r="G599" s="19"/>
      <c r="H599" s="19">
        <v>-1200</v>
      </c>
      <c r="I599" s="19"/>
      <c r="J599" s="19"/>
      <c r="K599" s="83"/>
      <c r="L599" s="34"/>
      <c r="M599" s="14"/>
    </row>
    <row r="600" spans="1:13" ht="15">
      <c r="A600" s="6"/>
      <c r="B600" s="35">
        <v>41464</v>
      </c>
      <c r="C600" s="37" t="s">
        <v>241</v>
      </c>
      <c r="D600" s="15" t="s">
        <v>138</v>
      </c>
      <c r="E600" s="93" t="s">
        <v>19</v>
      </c>
      <c r="F600" s="19"/>
      <c r="G600" s="19">
        <v>-48</v>
      </c>
      <c r="H600" s="19"/>
      <c r="I600" s="19"/>
      <c r="J600" s="19"/>
      <c r="K600" s="83"/>
      <c r="L600" s="34"/>
      <c r="M600" s="14"/>
    </row>
    <row r="601" spans="1:13" ht="15">
      <c r="A601" s="6"/>
      <c r="B601" s="12">
        <v>41464</v>
      </c>
      <c r="C601" s="15" t="s">
        <v>1170</v>
      </c>
      <c r="D601" s="15" t="s">
        <v>86</v>
      </c>
      <c r="E601" s="93" t="s">
        <v>48</v>
      </c>
      <c r="F601" s="19"/>
      <c r="G601" s="19"/>
      <c r="H601" s="19">
        <v>-280</v>
      </c>
      <c r="I601" s="19"/>
      <c r="J601" s="19"/>
      <c r="K601" s="98"/>
      <c r="L601" s="34"/>
      <c r="M601" s="14"/>
    </row>
    <row r="602" spans="1:13" ht="30">
      <c r="A602" s="6"/>
      <c r="B602" s="12">
        <v>41464</v>
      </c>
      <c r="C602" s="15" t="s">
        <v>1173</v>
      </c>
      <c r="D602" s="15" t="s">
        <v>147</v>
      </c>
      <c r="E602" s="93" t="s">
        <v>24</v>
      </c>
      <c r="F602" s="19"/>
      <c r="G602" s="19"/>
      <c r="H602" s="19">
        <v>-47.69</v>
      </c>
      <c r="I602" s="19"/>
      <c r="J602" s="19"/>
      <c r="K602" s="98"/>
      <c r="L602" s="34"/>
      <c r="M602" s="14"/>
    </row>
    <row r="603" spans="2:13" ht="30">
      <c r="B603" s="12">
        <v>41464</v>
      </c>
      <c r="C603" s="15" t="s">
        <v>1168</v>
      </c>
      <c r="D603" s="15" t="s">
        <v>55</v>
      </c>
      <c r="E603" s="93" t="s">
        <v>96</v>
      </c>
      <c r="F603" s="19"/>
      <c r="G603" s="19"/>
      <c r="H603" s="19">
        <v>-59.2</v>
      </c>
      <c r="I603" s="19"/>
      <c r="J603" s="19"/>
      <c r="K603" s="98"/>
      <c r="L603" s="34"/>
      <c r="M603" s="14"/>
    </row>
    <row r="604" spans="1:13" ht="30">
      <c r="A604" s="6"/>
      <c r="B604" s="12">
        <v>41464</v>
      </c>
      <c r="C604" s="15" t="s">
        <v>1171</v>
      </c>
      <c r="D604" s="15" t="s">
        <v>153</v>
      </c>
      <c r="E604" s="93" t="s">
        <v>570</v>
      </c>
      <c r="F604" s="19"/>
      <c r="G604" s="19"/>
      <c r="H604" s="19">
        <v>-259.7</v>
      </c>
      <c r="I604" s="19"/>
      <c r="J604" s="19"/>
      <c r="K604" s="98"/>
      <c r="L604" s="34"/>
      <c r="M604" s="14"/>
    </row>
    <row r="605" spans="1:13" ht="45">
      <c r="A605" s="6"/>
      <c r="B605" s="12">
        <v>41464</v>
      </c>
      <c r="C605" s="15" t="s">
        <v>1169</v>
      </c>
      <c r="D605" s="15" t="s">
        <v>146</v>
      </c>
      <c r="E605" s="93" t="s">
        <v>16</v>
      </c>
      <c r="F605" s="19"/>
      <c r="G605" s="19"/>
      <c r="H605" s="19">
        <v>-50</v>
      </c>
      <c r="I605" s="19"/>
      <c r="J605" s="19"/>
      <c r="K605" s="98"/>
      <c r="L605" s="34"/>
      <c r="M605" s="14"/>
    </row>
    <row r="606" spans="1:13" ht="15">
      <c r="A606" s="6"/>
      <c r="B606" s="12">
        <v>41464</v>
      </c>
      <c r="C606" s="15" t="s">
        <v>1172</v>
      </c>
      <c r="D606" s="15" t="s">
        <v>130</v>
      </c>
      <c r="E606" s="93" t="s">
        <v>23</v>
      </c>
      <c r="F606" s="19"/>
      <c r="G606" s="19"/>
      <c r="H606" s="19">
        <v>-300</v>
      </c>
      <c r="I606" s="19"/>
      <c r="J606" s="19"/>
      <c r="K606" s="98"/>
      <c r="L606" s="34"/>
      <c r="M606" s="14"/>
    </row>
    <row r="607" spans="1:13" ht="60">
      <c r="A607" s="6"/>
      <c r="B607" s="35">
        <v>41465</v>
      </c>
      <c r="C607" s="37" t="s">
        <v>1109</v>
      </c>
      <c r="D607" s="15" t="s">
        <v>152</v>
      </c>
      <c r="E607" s="93" t="s">
        <v>461</v>
      </c>
      <c r="F607" s="19"/>
      <c r="G607" s="19">
        <v>-16459.96</v>
      </c>
      <c r="H607" s="19"/>
      <c r="I607" s="19"/>
      <c r="J607" s="19"/>
      <c r="K607" s="98" t="s">
        <v>1110</v>
      </c>
      <c r="L607" s="34"/>
      <c r="M607" s="14"/>
    </row>
    <row r="608" spans="1:13" ht="120">
      <c r="A608" s="6"/>
      <c r="B608" s="12">
        <v>41465</v>
      </c>
      <c r="C608" s="15" t="s">
        <v>885</v>
      </c>
      <c r="D608" s="15" t="s">
        <v>85</v>
      </c>
      <c r="E608" s="93" t="s">
        <v>46</v>
      </c>
      <c r="F608" s="19"/>
      <c r="G608" s="19"/>
      <c r="H608" s="133">
        <v>-12615</v>
      </c>
      <c r="I608" s="19"/>
      <c r="J608" s="19"/>
      <c r="K608" s="83"/>
      <c r="L608" s="34"/>
      <c r="M608" s="14"/>
    </row>
    <row r="609" spans="2:13" ht="45">
      <c r="B609" s="35">
        <v>41465</v>
      </c>
      <c r="C609" s="37" t="s">
        <v>1108</v>
      </c>
      <c r="D609" s="15" t="s">
        <v>88</v>
      </c>
      <c r="E609" s="93" t="s">
        <v>42</v>
      </c>
      <c r="F609" s="19"/>
      <c r="G609" s="19">
        <v>-2030</v>
      </c>
      <c r="H609" s="19"/>
      <c r="I609" s="19"/>
      <c r="J609" s="19"/>
      <c r="K609" s="83"/>
      <c r="L609" s="34"/>
      <c r="M609" s="14"/>
    </row>
    <row r="610" spans="2:13" ht="30">
      <c r="B610" s="35">
        <v>41465</v>
      </c>
      <c r="C610" s="37" t="s">
        <v>1107</v>
      </c>
      <c r="D610" s="15" t="s">
        <v>88</v>
      </c>
      <c r="E610" s="93" t="s">
        <v>42</v>
      </c>
      <c r="F610" s="19"/>
      <c r="G610" s="19">
        <v>-1885</v>
      </c>
      <c r="H610" s="19"/>
      <c r="I610" s="19"/>
      <c r="J610" s="19"/>
      <c r="K610" s="83"/>
      <c r="L610" s="34"/>
      <c r="M610" s="14"/>
    </row>
    <row r="611" spans="2:13" ht="15">
      <c r="B611" s="35">
        <v>41465</v>
      </c>
      <c r="C611" s="37" t="s">
        <v>1106</v>
      </c>
      <c r="D611" s="15" t="s">
        <v>88</v>
      </c>
      <c r="E611" s="93" t="s">
        <v>42</v>
      </c>
      <c r="F611" s="19"/>
      <c r="G611" s="19">
        <v>-870</v>
      </c>
      <c r="H611" s="19"/>
      <c r="I611" s="19"/>
      <c r="J611" s="19"/>
      <c r="K611" s="83"/>
      <c r="L611" s="34"/>
      <c r="M611" s="14"/>
    </row>
    <row r="612" spans="2:13" ht="30">
      <c r="B612" s="35">
        <v>41465</v>
      </c>
      <c r="C612" s="37" t="s">
        <v>1105</v>
      </c>
      <c r="D612" s="15" t="s">
        <v>88</v>
      </c>
      <c r="E612" s="93" t="s">
        <v>42</v>
      </c>
      <c r="F612" s="19"/>
      <c r="G612" s="19">
        <v>-29</v>
      </c>
      <c r="H612" s="19"/>
      <c r="I612" s="19"/>
      <c r="J612" s="19"/>
      <c r="K612" s="83"/>
      <c r="L612" s="34"/>
      <c r="M612" s="14"/>
    </row>
    <row r="613" spans="1:13" ht="30">
      <c r="A613" s="6"/>
      <c r="B613" s="12">
        <v>41465</v>
      </c>
      <c r="C613" s="15" t="s">
        <v>1174</v>
      </c>
      <c r="D613" s="15" t="s">
        <v>61</v>
      </c>
      <c r="E613" s="93" t="s">
        <v>142</v>
      </c>
      <c r="F613" s="19"/>
      <c r="G613" s="19"/>
      <c r="H613" s="19">
        <v>-112.5</v>
      </c>
      <c r="I613" s="19"/>
      <c r="J613" s="19"/>
      <c r="K613" s="98"/>
      <c r="L613" s="34"/>
      <c r="M613" s="14"/>
    </row>
    <row r="614" spans="2:13" ht="45">
      <c r="B614" s="12">
        <v>41465</v>
      </c>
      <c r="C614" s="15" t="s">
        <v>1174</v>
      </c>
      <c r="D614" s="15" t="s">
        <v>61</v>
      </c>
      <c r="E614" s="93" t="s">
        <v>142</v>
      </c>
      <c r="F614" s="19">
        <v>-225.8</v>
      </c>
      <c r="G614" s="19"/>
      <c r="H614" s="19"/>
      <c r="I614" s="19"/>
      <c r="J614" s="19"/>
      <c r="K614" s="98"/>
      <c r="L614" s="34"/>
      <c r="M614" s="14"/>
    </row>
    <row r="615" spans="1:13" ht="45">
      <c r="A615" s="6"/>
      <c r="B615" s="12">
        <v>41465</v>
      </c>
      <c r="C615" s="15" t="s">
        <v>1102</v>
      </c>
      <c r="D615" s="15" t="s">
        <v>154</v>
      </c>
      <c r="E615" s="93" t="s">
        <v>855</v>
      </c>
      <c r="F615" s="19"/>
      <c r="G615" s="19"/>
      <c r="H615" s="133">
        <v>-65250</v>
      </c>
      <c r="I615" s="19"/>
      <c r="J615" s="19"/>
      <c r="K615" s="98"/>
      <c r="L615" s="34"/>
      <c r="M615" s="14"/>
    </row>
    <row r="616" spans="1:13" ht="60">
      <c r="A616" s="6"/>
      <c r="B616" s="12">
        <v>41465</v>
      </c>
      <c r="C616" s="15" t="s">
        <v>1273</v>
      </c>
      <c r="D616" s="15" t="s">
        <v>154</v>
      </c>
      <c r="E616" s="93" t="s">
        <v>855</v>
      </c>
      <c r="F616" s="19"/>
      <c r="G616" s="19"/>
      <c r="H616" s="133">
        <v>-11310</v>
      </c>
      <c r="I616" s="19"/>
      <c r="J616" s="19"/>
      <c r="K616" s="83"/>
      <c r="L616" s="34"/>
      <c r="M616" s="14"/>
    </row>
    <row r="617" spans="2:13" ht="60">
      <c r="B617" s="35">
        <v>41465</v>
      </c>
      <c r="C617" s="37" t="s">
        <v>1108</v>
      </c>
      <c r="D617" s="15" t="s">
        <v>154</v>
      </c>
      <c r="E617" s="93" t="s">
        <v>855</v>
      </c>
      <c r="F617" s="19"/>
      <c r="G617" s="19">
        <f>-(13688)</f>
        <v>-13688</v>
      </c>
      <c r="H617" s="133"/>
      <c r="I617" s="19"/>
      <c r="J617" s="19"/>
      <c r="K617" s="83"/>
      <c r="L617" s="34"/>
      <c r="M617" s="14"/>
    </row>
    <row r="618" spans="2:13" ht="60">
      <c r="B618" s="35">
        <v>41465</v>
      </c>
      <c r="C618" s="37" t="s">
        <v>1107</v>
      </c>
      <c r="D618" s="15" t="s">
        <v>154</v>
      </c>
      <c r="E618" s="93" t="s">
        <v>855</v>
      </c>
      <c r="F618" s="19"/>
      <c r="G618" s="19">
        <f>-(11986)</f>
        <v>-11986</v>
      </c>
      <c r="H618" s="133"/>
      <c r="I618" s="19"/>
      <c r="J618" s="19"/>
      <c r="K618" s="83"/>
      <c r="L618" s="34"/>
      <c r="M618" s="14"/>
    </row>
    <row r="619" spans="2:13" ht="60">
      <c r="B619" s="35">
        <v>41465</v>
      </c>
      <c r="C619" s="37" t="s">
        <v>1106</v>
      </c>
      <c r="D619" s="15" t="s">
        <v>154</v>
      </c>
      <c r="E619" s="93" t="s">
        <v>855</v>
      </c>
      <c r="F619" s="19"/>
      <c r="G619" s="19">
        <f>-(4752)</f>
        <v>-4752</v>
      </c>
      <c r="H619" s="133"/>
      <c r="I619" s="19"/>
      <c r="J619" s="19"/>
      <c r="K619" s="83"/>
      <c r="L619" s="34"/>
      <c r="M619" s="14"/>
    </row>
    <row r="620" spans="2:13" ht="60">
      <c r="B620" s="35">
        <v>41465</v>
      </c>
      <c r="C620" s="37" t="s">
        <v>1105</v>
      </c>
      <c r="D620" s="15" t="s">
        <v>154</v>
      </c>
      <c r="E620" s="93" t="s">
        <v>855</v>
      </c>
      <c r="F620" s="19"/>
      <c r="G620" s="19">
        <v>-150</v>
      </c>
      <c r="H620" s="133"/>
      <c r="I620" s="19"/>
      <c r="J620" s="19"/>
      <c r="K620" s="83"/>
      <c r="L620" s="34"/>
      <c r="M620" s="14"/>
    </row>
    <row r="621" spans="1:13" ht="60">
      <c r="A621" s="6"/>
      <c r="B621" s="12">
        <v>41465</v>
      </c>
      <c r="C621" s="15" t="s">
        <v>1204</v>
      </c>
      <c r="D621" s="15" t="s">
        <v>155</v>
      </c>
      <c r="E621" s="93" t="s">
        <v>851</v>
      </c>
      <c r="F621" s="19"/>
      <c r="G621" s="19"/>
      <c r="H621" s="19">
        <v>-700</v>
      </c>
      <c r="I621" s="19"/>
      <c r="J621" s="19"/>
      <c r="K621" s="98"/>
      <c r="L621" s="34"/>
      <c r="M621" s="14"/>
    </row>
    <row r="622" spans="1:13" ht="75">
      <c r="A622" s="6"/>
      <c r="B622" s="12">
        <v>41465</v>
      </c>
      <c r="C622" s="15" t="s">
        <v>1175</v>
      </c>
      <c r="D622" s="15" t="s">
        <v>58</v>
      </c>
      <c r="E622" s="93" t="s">
        <v>109</v>
      </c>
      <c r="F622" s="19"/>
      <c r="G622" s="19"/>
      <c r="H622" s="19">
        <v>-36.99</v>
      </c>
      <c r="I622" s="19"/>
      <c r="J622" s="19"/>
      <c r="K622" s="98"/>
      <c r="L622" s="34"/>
      <c r="M622" s="14"/>
    </row>
    <row r="623" spans="1:13" ht="30">
      <c r="A623" s="6"/>
      <c r="B623" s="12">
        <v>41465</v>
      </c>
      <c r="C623" s="15" t="s">
        <v>1177</v>
      </c>
      <c r="D623" s="15" t="s">
        <v>74</v>
      </c>
      <c r="E623" s="93" t="s">
        <v>125</v>
      </c>
      <c r="F623" s="19"/>
      <c r="G623" s="19"/>
      <c r="H623" s="19">
        <v>-609.84</v>
      </c>
      <c r="I623" s="19"/>
      <c r="J623" s="19"/>
      <c r="K623" s="98"/>
      <c r="L623" s="34"/>
      <c r="M623" s="14"/>
    </row>
    <row r="624" spans="1:13" ht="45">
      <c r="A624" s="6"/>
      <c r="B624" s="12">
        <v>41465</v>
      </c>
      <c r="C624" s="15" t="s">
        <v>1176</v>
      </c>
      <c r="D624" s="15" t="s">
        <v>146</v>
      </c>
      <c r="E624" s="93" t="s">
        <v>16</v>
      </c>
      <c r="F624" s="19"/>
      <c r="G624" s="19"/>
      <c r="H624" s="19">
        <v>-1539.7</v>
      </c>
      <c r="I624" s="19"/>
      <c r="J624" s="19"/>
      <c r="K624" s="98"/>
      <c r="L624" s="34"/>
      <c r="M624" s="14"/>
    </row>
    <row r="625" spans="2:13" ht="45">
      <c r="B625" s="35">
        <v>41466</v>
      </c>
      <c r="C625" s="37" t="s">
        <v>241</v>
      </c>
      <c r="D625" s="15" t="s">
        <v>138</v>
      </c>
      <c r="E625" s="93" t="s">
        <v>19</v>
      </c>
      <c r="F625" s="19"/>
      <c r="G625" s="19">
        <v>-24</v>
      </c>
      <c r="H625" s="19"/>
      <c r="I625" s="19"/>
      <c r="J625" s="19"/>
      <c r="K625" s="83"/>
      <c r="L625" s="34"/>
      <c r="M625" s="14"/>
    </row>
    <row r="626" spans="1:13" ht="15">
      <c r="A626" s="6"/>
      <c r="B626" s="12">
        <v>41466</v>
      </c>
      <c r="C626" s="15" t="s">
        <v>1204</v>
      </c>
      <c r="D626" s="15" t="s">
        <v>155</v>
      </c>
      <c r="E626" s="93" t="s">
        <v>851</v>
      </c>
      <c r="F626" s="19"/>
      <c r="G626" s="19"/>
      <c r="H626" s="19">
        <v>-500</v>
      </c>
      <c r="I626" s="19"/>
      <c r="J626" s="19"/>
      <c r="K626" s="98"/>
      <c r="L626" s="34"/>
      <c r="M626" s="14"/>
    </row>
    <row r="627" spans="1:13" ht="75">
      <c r="A627" s="6"/>
      <c r="B627" s="12">
        <v>41467</v>
      </c>
      <c r="C627" s="15" t="s">
        <v>1178</v>
      </c>
      <c r="D627" s="15" t="s">
        <v>87</v>
      </c>
      <c r="E627" s="93" t="s">
        <v>28</v>
      </c>
      <c r="F627" s="19"/>
      <c r="G627" s="19"/>
      <c r="H627" s="19">
        <v>-500</v>
      </c>
      <c r="I627" s="19"/>
      <c r="J627" s="19"/>
      <c r="K627" s="98"/>
      <c r="L627" s="34"/>
      <c r="M627" s="14"/>
    </row>
    <row r="628" spans="2:13" ht="30">
      <c r="B628" s="35">
        <v>41467</v>
      </c>
      <c r="C628" s="37" t="s">
        <v>1093</v>
      </c>
      <c r="D628" s="15" t="s">
        <v>87</v>
      </c>
      <c r="E628" s="93" t="s">
        <v>28</v>
      </c>
      <c r="F628" s="19"/>
      <c r="G628" s="19"/>
      <c r="H628" s="19">
        <v>-200</v>
      </c>
      <c r="I628" s="19"/>
      <c r="J628" s="19"/>
      <c r="K628" s="83"/>
      <c r="L628" s="34"/>
      <c r="M628" s="14"/>
    </row>
    <row r="629" spans="2:13" ht="30">
      <c r="B629" s="35">
        <v>41469</v>
      </c>
      <c r="C629" s="37" t="s">
        <v>285</v>
      </c>
      <c r="D629" s="15" t="s">
        <v>138</v>
      </c>
      <c r="E629" s="93" t="s">
        <v>19</v>
      </c>
      <c r="F629" s="36">
        <v>-30</v>
      </c>
      <c r="G629" s="36"/>
      <c r="H629" s="19"/>
      <c r="I629" s="36"/>
      <c r="J629" s="36"/>
      <c r="K629" s="82"/>
      <c r="L629" s="41"/>
      <c r="M629" s="38"/>
    </row>
    <row r="630" spans="1:13" ht="15">
      <c r="A630" s="6"/>
      <c r="B630" s="12">
        <v>41469</v>
      </c>
      <c r="C630" s="15" t="s">
        <v>1179</v>
      </c>
      <c r="D630" s="15" t="s">
        <v>58</v>
      </c>
      <c r="E630" s="93" t="s">
        <v>109</v>
      </c>
      <c r="F630" s="19"/>
      <c r="G630" s="19"/>
      <c r="H630" s="19">
        <v>-786</v>
      </c>
      <c r="I630" s="19"/>
      <c r="J630" s="19"/>
      <c r="K630" s="98"/>
      <c r="L630" s="34"/>
      <c r="M630" s="14"/>
    </row>
    <row r="631" spans="1:13" ht="30">
      <c r="A631" s="6"/>
      <c r="B631" s="35">
        <v>41470</v>
      </c>
      <c r="C631" s="37" t="s">
        <v>1094</v>
      </c>
      <c r="D631" s="15" t="s">
        <v>61</v>
      </c>
      <c r="E631" s="93" t="s">
        <v>142</v>
      </c>
      <c r="F631" s="19">
        <v>-714</v>
      </c>
      <c r="G631" s="19"/>
      <c r="H631" s="19"/>
      <c r="I631" s="19"/>
      <c r="J631" s="19"/>
      <c r="K631" s="83"/>
      <c r="L631" s="34"/>
      <c r="M631" s="14"/>
    </row>
    <row r="632" spans="1:13" ht="45">
      <c r="A632" s="6"/>
      <c r="B632" s="12">
        <v>41470</v>
      </c>
      <c r="C632" s="15" t="s">
        <v>1205</v>
      </c>
      <c r="D632" s="15" t="s">
        <v>155</v>
      </c>
      <c r="E632" s="93" t="s">
        <v>851</v>
      </c>
      <c r="F632" s="19"/>
      <c r="G632" s="19"/>
      <c r="H632" s="19">
        <v>-500</v>
      </c>
      <c r="I632" s="19"/>
      <c r="J632" s="19"/>
      <c r="K632" s="98"/>
      <c r="L632" s="34"/>
      <c r="M632" s="14"/>
    </row>
    <row r="633" spans="2:13" ht="75">
      <c r="B633" s="12">
        <v>41470</v>
      </c>
      <c r="C633" s="15" t="s">
        <v>1180</v>
      </c>
      <c r="D633" s="15" t="s">
        <v>58</v>
      </c>
      <c r="E633" s="93" t="s">
        <v>109</v>
      </c>
      <c r="F633" s="19"/>
      <c r="G633" s="19"/>
      <c r="H633" s="19">
        <v>-143</v>
      </c>
      <c r="I633" s="19"/>
      <c r="J633" s="19"/>
      <c r="K633" s="98"/>
      <c r="L633" s="34"/>
      <c r="M633" s="14"/>
    </row>
    <row r="634" spans="2:13" ht="30">
      <c r="B634" s="35">
        <v>41471</v>
      </c>
      <c r="C634" s="37" t="s">
        <v>241</v>
      </c>
      <c r="D634" s="15" t="s">
        <v>138</v>
      </c>
      <c r="E634" s="93" t="s">
        <v>19</v>
      </c>
      <c r="F634" s="19"/>
      <c r="G634" s="19">
        <v>-48</v>
      </c>
      <c r="H634" s="19"/>
      <c r="I634" s="19"/>
      <c r="J634" s="19"/>
      <c r="K634" s="83"/>
      <c r="L634" s="34"/>
      <c r="M634" s="14"/>
    </row>
    <row r="635" spans="1:13" ht="15">
      <c r="A635" s="6"/>
      <c r="B635" s="114">
        <v>41471</v>
      </c>
      <c r="C635" s="15" t="s">
        <v>1181</v>
      </c>
      <c r="D635" s="15" t="s">
        <v>58</v>
      </c>
      <c r="E635" s="93" t="s">
        <v>109</v>
      </c>
      <c r="F635" s="19">
        <v>-1449</v>
      </c>
      <c r="G635" s="19"/>
      <c r="H635" s="19"/>
      <c r="I635" s="19"/>
      <c r="J635" s="19"/>
      <c r="K635" s="98"/>
      <c r="L635" s="34"/>
      <c r="M635" s="14"/>
    </row>
    <row r="636" spans="1:13" ht="30">
      <c r="A636" s="6"/>
      <c r="B636" s="115">
        <v>41472</v>
      </c>
      <c r="C636" s="37" t="s">
        <v>241</v>
      </c>
      <c r="D636" s="15" t="s">
        <v>138</v>
      </c>
      <c r="E636" s="93" t="s">
        <v>19</v>
      </c>
      <c r="F636" s="19"/>
      <c r="G636" s="19">
        <v>-48</v>
      </c>
      <c r="H636" s="19"/>
      <c r="I636" s="19"/>
      <c r="J636" s="19"/>
      <c r="K636" s="83"/>
      <c r="L636" s="34"/>
      <c r="M636" s="14"/>
    </row>
    <row r="637" spans="2:13" s="6" customFormat="1" ht="15">
      <c r="B637" s="35">
        <v>41472</v>
      </c>
      <c r="C637" s="37" t="s">
        <v>1927</v>
      </c>
      <c r="D637" s="15" t="s">
        <v>68</v>
      </c>
      <c r="E637" s="93" t="s">
        <v>21</v>
      </c>
      <c r="F637" s="19"/>
      <c r="G637" s="19"/>
      <c r="H637" s="19">
        <v>-330.02</v>
      </c>
      <c r="I637" s="19"/>
      <c r="J637" s="19"/>
      <c r="K637" s="83"/>
      <c r="L637" s="34"/>
      <c r="M637" s="14"/>
    </row>
    <row r="638" spans="1:13" ht="45">
      <c r="A638" s="6"/>
      <c r="B638" s="114">
        <v>41472</v>
      </c>
      <c r="C638" s="15" t="s">
        <v>1186</v>
      </c>
      <c r="D638" s="15" t="s">
        <v>147</v>
      </c>
      <c r="E638" s="93" t="s">
        <v>24</v>
      </c>
      <c r="F638" s="19"/>
      <c r="G638" s="19"/>
      <c r="H638" s="19">
        <v>-71.8</v>
      </c>
      <c r="I638" s="19"/>
      <c r="J638" s="19"/>
      <c r="K638" s="98"/>
      <c r="L638" s="34"/>
      <c r="M638" s="14"/>
    </row>
    <row r="639" spans="2:13" ht="30">
      <c r="B639" s="114">
        <v>41472</v>
      </c>
      <c r="C639" s="15" t="s">
        <v>1182</v>
      </c>
      <c r="D639" s="15" t="s">
        <v>61</v>
      </c>
      <c r="E639" s="93" t="s">
        <v>142</v>
      </c>
      <c r="F639" s="19"/>
      <c r="G639" s="19"/>
      <c r="H639" s="19">
        <v>-272.01</v>
      </c>
      <c r="I639" s="19"/>
      <c r="J639" s="19"/>
      <c r="K639" s="98"/>
      <c r="L639" s="34"/>
      <c r="M639" s="14"/>
    </row>
    <row r="640" spans="1:13" ht="45">
      <c r="A640" s="6"/>
      <c r="B640" s="114">
        <v>41472</v>
      </c>
      <c r="C640" s="15" t="s">
        <v>1185</v>
      </c>
      <c r="D640" s="15" t="s">
        <v>146</v>
      </c>
      <c r="E640" s="93" t="s">
        <v>16</v>
      </c>
      <c r="F640" s="19"/>
      <c r="G640" s="19"/>
      <c r="H640" s="19">
        <v>-1880</v>
      </c>
      <c r="I640" s="19"/>
      <c r="J640" s="19"/>
      <c r="K640" s="98"/>
      <c r="L640" s="34"/>
      <c r="M640" s="14"/>
    </row>
    <row r="641" spans="1:13" ht="15">
      <c r="A641" s="6"/>
      <c r="B641" s="114">
        <v>41472</v>
      </c>
      <c r="C641" s="15" t="s">
        <v>1184</v>
      </c>
      <c r="D641" s="15" t="s">
        <v>146</v>
      </c>
      <c r="E641" s="93" t="s">
        <v>16</v>
      </c>
      <c r="F641" s="19"/>
      <c r="G641" s="19"/>
      <c r="H641" s="19">
        <v>-300</v>
      </c>
      <c r="I641" s="19"/>
      <c r="J641" s="19"/>
      <c r="K641" s="98"/>
      <c r="L641" s="34"/>
      <c r="M641" s="14"/>
    </row>
    <row r="642" spans="1:13" ht="30">
      <c r="A642" s="6"/>
      <c r="B642" s="114">
        <v>41472</v>
      </c>
      <c r="C642" s="15" t="s">
        <v>1172</v>
      </c>
      <c r="D642" s="15" t="s">
        <v>130</v>
      </c>
      <c r="E642" s="93" t="s">
        <v>23</v>
      </c>
      <c r="F642" s="19"/>
      <c r="G642" s="19"/>
      <c r="H642" s="19">
        <v>-300</v>
      </c>
      <c r="I642" s="19"/>
      <c r="J642" s="19"/>
      <c r="K642" s="98"/>
      <c r="L642" s="34"/>
      <c r="M642" s="14"/>
    </row>
    <row r="643" spans="1:13" ht="60">
      <c r="A643" s="6"/>
      <c r="B643" s="12">
        <v>41472</v>
      </c>
      <c r="C643" s="15" t="s">
        <v>1183</v>
      </c>
      <c r="D643" s="15" t="s">
        <v>130</v>
      </c>
      <c r="E643" s="93" t="s">
        <v>23</v>
      </c>
      <c r="F643" s="19"/>
      <c r="G643" s="19"/>
      <c r="H643" s="19">
        <v>-300</v>
      </c>
      <c r="I643" s="19"/>
      <c r="J643" s="19"/>
      <c r="K643" s="98"/>
      <c r="L643" s="34"/>
      <c r="M643" s="14"/>
    </row>
    <row r="644" spans="2:13" ht="60">
      <c r="B644" s="35">
        <v>41473</v>
      </c>
      <c r="C644" s="37" t="s">
        <v>1964</v>
      </c>
      <c r="D644" s="15" t="s">
        <v>86</v>
      </c>
      <c r="E644" s="93" t="s">
        <v>48</v>
      </c>
      <c r="F644" s="19"/>
      <c r="G644" s="19"/>
      <c r="H644" s="19">
        <v>-1044.97</v>
      </c>
      <c r="I644" s="19"/>
      <c r="J644" s="19"/>
      <c r="K644" s="83"/>
      <c r="L644" s="34"/>
      <c r="M644" s="14"/>
    </row>
    <row r="645" spans="2:13" ht="75">
      <c r="B645" s="115">
        <v>41473</v>
      </c>
      <c r="C645" s="37" t="s">
        <v>1101</v>
      </c>
      <c r="D645" s="15" t="s">
        <v>74</v>
      </c>
      <c r="E645" s="93" t="s">
        <v>125</v>
      </c>
      <c r="F645" s="19"/>
      <c r="G645" s="19">
        <v>-8654.7</v>
      </c>
      <c r="H645" s="19"/>
      <c r="I645" s="19"/>
      <c r="J645" s="19"/>
      <c r="K645" s="83"/>
      <c r="L645" s="34"/>
      <c r="M645" s="14"/>
    </row>
    <row r="646" spans="1:13" ht="45">
      <c r="A646" s="6"/>
      <c r="B646" s="115">
        <v>41473</v>
      </c>
      <c r="C646" s="37" t="s">
        <v>1100</v>
      </c>
      <c r="D646" s="15" t="s">
        <v>74</v>
      </c>
      <c r="E646" s="93" t="s">
        <v>125</v>
      </c>
      <c r="F646" s="19"/>
      <c r="G646" s="19">
        <v>-590</v>
      </c>
      <c r="H646" s="19"/>
      <c r="I646" s="19"/>
      <c r="J646" s="19"/>
      <c r="K646" s="83"/>
      <c r="L646" s="34"/>
      <c r="M646" s="14"/>
    </row>
    <row r="647" spans="1:13" ht="45">
      <c r="A647" s="6"/>
      <c r="B647" s="114">
        <v>41473</v>
      </c>
      <c r="C647" s="15" t="s">
        <v>1187</v>
      </c>
      <c r="D647" s="15" t="s">
        <v>89</v>
      </c>
      <c r="E647" s="93" t="s">
        <v>49</v>
      </c>
      <c r="F647" s="19"/>
      <c r="G647" s="19"/>
      <c r="H647" s="19">
        <v>-380</v>
      </c>
      <c r="I647" s="19"/>
      <c r="J647" s="19"/>
      <c r="K647" s="98"/>
      <c r="L647" s="34"/>
      <c r="M647" s="14"/>
    </row>
    <row r="648" spans="1:13" ht="15">
      <c r="A648" s="6"/>
      <c r="B648" s="115">
        <v>41474</v>
      </c>
      <c r="C648" s="37" t="s">
        <v>241</v>
      </c>
      <c r="D648" s="15" t="s">
        <v>138</v>
      </c>
      <c r="E648" s="93" t="s">
        <v>19</v>
      </c>
      <c r="F648" s="19"/>
      <c r="G648" s="19">
        <v>-48</v>
      </c>
      <c r="H648" s="19"/>
      <c r="I648" s="19"/>
      <c r="J648" s="19"/>
      <c r="K648" s="83"/>
      <c r="L648" s="34"/>
      <c r="M648" s="14"/>
    </row>
    <row r="649" spans="1:13" ht="15">
      <c r="A649" s="6"/>
      <c r="B649" s="115">
        <v>41474</v>
      </c>
      <c r="C649" s="37" t="s">
        <v>1965</v>
      </c>
      <c r="D649" s="15" t="s">
        <v>86</v>
      </c>
      <c r="E649" s="93" t="s">
        <v>48</v>
      </c>
      <c r="F649" s="19"/>
      <c r="G649" s="19"/>
      <c r="H649" s="19">
        <v>-189.8</v>
      </c>
      <c r="I649" s="19"/>
      <c r="J649" s="19"/>
      <c r="K649" s="83"/>
      <c r="L649" s="34"/>
      <c r="M649" s="14"/>
    </row>
    <row r="650" spans="2:13" ht="30">
      <c r="B650" s="114">
        <v>41474</v>
      </c>
      <c r="C650" s="15" t="s">
        <v>1188</v>
      </c>
      <c r="D650" s="15" t="s">
        <v>55</v>
      </c>
      <c r="E650" s="93" t="s">
        <v>96</v>
      </c>
      <c r="F650" s="19"/>
      <c r="G650" s="19"/>
      <c r="H650" s="19">
        <v>-84.4</v>
      </c>
      <c r="I650" s="19"/>
      <c r="J650" s="19"/>
      <c r="K650" s="98"/>
      <c r="L650" s="34"/>
      <c r="M650" s="14"/>
    </row>
    <row r="651" spans="1:13" ht="30">
      <c r="A651" s="6"/>
      <c r="B651" s="114">
        <v>41474</v>
      </c>
      <c r="C651" s="15" t="s">
        <v>1204</v>
      </c>
      <c r="D651" s="15" t="s">
        <v>155</v>
      </c>
      <c r="E651" s="93" t="s">
        <v>851</v>
      </c>
      <c r="F651" s="19"/>
      <c r="G651" s="19"/>
      <c r="H651" s="19">
        <v>-500</v>
      </c>
      <c r="I651" s="19"/>
      <c r="J651" s="19"/>
      <c r="K651" s="98"/>
      <c r="L651" s="34"/>
      <c r="M651" s="14"/>
    </row>
    <row r="652" spans="1:13" ht="75">
      <c r="A652" s="6"/>
      <c r="B652" s="12">
        <v>41476</v>
      </c>
      <c r="C652" s="15" t="s">
        <v>1189</v>
      </c>
      <c r="D652" s="15" t="s">
        <v>61</v>
      </c>
      <c r="E652" s="93" t="s">
        <v>142</v>
      </c>
      <c r="F652" s="19"/>
      <c r="G652" s="19"/>
      <c r="H652" s="19">
        <v>-1872.3</v>
      </c>
      <c r="I652" s="19"/>
      <c r="J652" s="19"/>
      <c r="K652" s="98"/>
      <c r="L652" s="34"/>
      <c r="M652" s="14"/>
    </row>
    <row r="653" spans="1:13" ht="60">
      <c r="A653" s="6"/>
      <c r="B653" s="12">
        <v>41476</v>
      </c>
      <c r="C653" s="15" t="s">
        <v>1061</v>
      </c>
      <c r="D653" s="15" t="s">
        <v>87</v>
      </c>
      <c r="E653" s="93" t="s">
        <v>28</v>
      </c>
      <c r="F653" s="19"/>
      <c r="G653" s="19"/>
      <c r="H653" s="19">
        <v>-60</v>
      </c>
      <c r="I653" s="19"/>
      <c r="J653" s="19"/>
      <c r="K653" s="98"/>
      <c r="L653" s="34"/>
      <c r="M653" s="14"/>
    </row>
    <row r="654" spans="1:13" ht="75">
      <c r="A654" s="6"/>
      <c r="B654" s="35">
        <v>41477</v>
      </c>
      <c r="C654" s="37" t="s">
        <v>1099</v>
      </c>
      <c r="D654" s="15" t="s">
        <v>86</v>
      </c>
      <c r="E654" s="93" t="s">
        <v>48</v>
      </c>
      <c r="F654" s="19"/>
      <c r="G654" s="19">
        <v>-40677.56</v>
      </c>
      <c r="H654" s="19"/>
      <c r="I654" s="19"/>
      <c r="J654" s="19"/>
      <c r="K654" s="83"/>
      <c r="L654" s="34"/>
      <c r="M654" s="14"/>
    </row>
    <row r="655" spans="1:13" ht="45">
      <c r="A655" s="6"/>
      <c r="B655" s="35">
        <v>41477</v>
      </c>
      <c r="C655" s="37" t="s">
        <v>1100</v>
      </c>
      <c r="D655" s="15" t="s">
        <v>86</v>
      </c>
      <c r="E655" s="93" t="s">
        <v>48</v>
      </c>
      <c r="F655" s="19"/>
      <c r="G655" s="19">
        <v>-590</v>
      </c>
      <c r="H655" s="19"/>
      <c r="I655" s="19"/>
      <c r="J655" s="19"/>
      <c r="K655" s="83"/>
      <c r="L655" s="34"/>
      <c r="M655" s="14"/>
    </row>
    <row r="656" spans="1:13" ht="30">
      <c r="A656" s="6"/>
      <c r="B656" s="12">
        <v>41477</v>
      </c>
      <c r="C656" s="15" t="s">
        <v>1416</v>
      </c>
      <c r="D656" s="15" t="s">
        <v>55</v>
      </c>
      <c r="E656" s="93" t="s">
        <v>96</v>
      </c>
      <c r="F656" s="19"/>
      <c r="G656" s="19"/>
      <c r="H656" s="19">
        <v>-1754.85</v>
      </c>
      <c r="I656" s="19"/>
      <c r="J656" s="19"/>
      <c r="K656" s="83"/>
      <c r="L656" s="34"/>
      <c r="M656" s="14"/>
    </row>
    <row r="657" spans="1:13" ht="30">
      <c r="A657" s="6"/>
      <c r="B657" s="12">
        <v>41477</v>
      </c>
      <c r="C657" s="15" t="s">
        <v>1414</v>
      </c>
      <c r="D657" s="15" t="s">
        <v>55</v>
      </c>
      <c r="E657" s="93" t="s">
        <v>96</v>
      </c>
      <c r="F657" s="19"/>
      <c r="G657" s="19"/>
      <c r="H657" s="19">
        <v>-452.16</v>
      </c>
      <c r="I657" s="19"/>
      <c r="J657" s="19"/>
      <c r="K657" s="83"/>
      <c r="L657" s="34"/>
      <c r="M657" s="14"/>
    </row>
    <row r="658" spans="2:13" ht="30">
      <c r="B658" s="12">
        <v>41477</v>
      </c>
      <c r="C658" s="15" t="s">
        <v>1415</v>
      </c>
      <c r="D658" s="15" t="s">
        <v>55</v>
      </c>
      <c r="E658" s="93" t="s">
        <v>96</v>
      </c>
      <c r="F658" s="19"/>
      <c r="G658" s="19"/>
      <c r="H658" s="19">
        <v>-55.87</v>
      </c>
      <c r="I658" s="19"/>
      <c r="J658" s="19"/>
      <c r="K658" s="83"/>
      <c r="L658" s="34"/>
      <c r="M658" s="14"/>
    </row>
    <row r="659" spans="2:13" ht="30">
      <c r="B659" s="114">
        <v>41477</v>
      </c>
      <c r="C659" s="15" t="s">
        <v>1191</v>
      </c>
      <c r="D659" s="15" t="s">
        <v>156</v>
      </c>
      <c r="E659" s="93" t="s">
        <v>853</v>
      </c>
      <c r="F659" s="19"/>
      <c r="G659" s="19"/>
      <c r="H659" s="19">
        <v>-300</v>
      </c>
      <c r="I659" s="19"/>
      <c r="J659" s="19"/>
      <c r="K659" s="98"/>
      <c r="L659" s="34"/>
      <c r="M659" s="14"/>
    </row>
    <row r="660" spans="1:13" ht="30">
      <c r="A660" s="6"/>
      <c r="B660" s="114">
        <v>41477</v>
      </c>
      <c r="C660" s="15" t="s">
        <v>1190</v>
      </c>
      <c r="D660" s="15" t="s">
        <v>74</v>
      </c>
      <c r="E660" s="93" t="s">
        <v>125</v>
      </c>
      <c r="F660" s="19"/>
      <c r="G660" s="19"/>
      <c r="H660" s="19">
        <v>-818.8</v>
      </c>
      <c r="I660" s="19"/>
      <c r="J660" s="19"/>
      <c r="K660" s="98"/>
      <c r="L660" s="34"/>
      <c r="M660" s="14"/>
    </row>
    <row r="661" spans="1:13" ht="45">
      <c r="A661" s="6"/>
      <c r="B661" s="115">
        <v>41478</v>
      </c>
      <c r="C661" s="37" t="s">
        <v>1963</v>
      </c>
      <c r="D661" s="15" t="s">
        <v>86</v>
      </c>
      <c r="E661" s="93" t="s">
        <v>48</v>
      </c>
      <c r="F661" s="19"/>
      <c r="G661" s="19"/>
      <c r="H661" s="19">
        <v>-977.07</v>
      </c>
      <c r="I661" s="19"/>
      <c r="J661" s="19"/>
      <c r="K661" s="83"/>
      <c r="L661" s="34"/>
      <c r="M661" s="14"/>
    </row>
    <row r="662" spans="2:13" ht="30">
      <c r="B662" s="115">
        <v>41478</v>
      </c>
      <c r="C662" s="37" t="s">
        <v>1098</v>
      </c>
      <c r="D662" s="15" t="s">
        <v>86</v>
      </c>
      <c r="E662" s="93" t="s">
        <v>48</v>
      </c>
      <c r="F662" s="19"/>
      <c r="G662" s="19">
        <v>-8812.44</v>
      </c>
      <c r="H662" s="19"/>
      <c r="I662" s="19"/>
      <c r="J662" s="19"/>
      <c r="K662" s="83"/>
      <c r="L662" s="34"/>
      <c r="M662" s="14"/>
    </row>
    <row r="663" spans="2:13" ht="30">
      <c r="B663" s="114">
        <v>41478</v>
      </c>
      <c r="C663" s="15" t="s">
        <v>1174</v>
      </c>
      <c r="D663" s="15" t="s">
        <v>61</v>
      </c>
      <c r="E663" s="93" t="s">
        <v>142</v>
      </c>
      <c r="F663" s="19"/>
      <c r="G663" s="19"/>
      <c r="H663" s="19">
        <v>-97.2</v>
      </c>
      <c r="I663" s="19"/>
      <c r="J663" s="19"/>
      <c r="K663" s="98"/>
      <c r="L663" s="34"/>
      <c r="M663" s="14"/>
    </row>
    <row r="664" spans="1:13" s="39" customFormat="1" ht="45">
      <c r="A664" s="6"/>
      <c r="B664" s="35">
        <v>41478</v>
      </c>
      <c r="C664" s="15" t="s">
        <v>762</v>
      </c>
      <c r="D664" s="15" t="s">
        <v>87</v>
      </c>
      <c r="E664" s="93" t="s">
        <v>28</v>
      </c>
      <c r="F664" s="19">
        <v>-1500</v>
      </c>
      <c r="G664" s="19"/>
      <c r="H664" s="19"/>
      <c r="I664" s="19"/>
      <c r="J664" s="19"/>
      <c r="K664" s="83"/>
      <c r="L664" s="34"/>
      <c r="M664" s="14"/>
    </row>
    <row r="665" spans="1:13" ht="75">
      <c r="A665" s="6"/>
      <c r="B665" s="35">
        <v>41479</v>
      </c>
      <c r="C665" s="37" t="s">
        <v>241</v>
      </c>
      <c r="D665" s="15" t="s">
        <v>138</v>
      </c>
      <c r="E665" s="93" t="s">
        <v>19</v>
      </c>
      <c r="F665" s="19"/>
      <c r="G665" s="19">
        <v>-48</v>
      </c>
      <c r="H665" s="19"/>
      <c r="I665" s="19"/>
      <c r="J665" s="19"/>
      <c r="K665" s="83"/>
      <c r="L665" s="34"/>
      <c r="M665" s="14"/>
    </row>
    <row r="666" spans="2:13" ht="15">
      <c r="B666" s="35">
        <v>41479</v>
      </c>
      <c r="C666" s="37" t="s">
        <v>1111</v>
      </c>
      <c r="D666" s="15" t="s">
        <v>88</v>
      </c>
      <c r="E666" s="93" t="s">
        <v>42</v>
      </c>
      <c r="F666" s="19"/>
      <c r="G666" s="19">
        <v>-342</v>
      </c>
      <c r="H666" s="19"/>
      <c r="I666" s="19"/>
      <c r="J666" s="19"/>
      <c r="K666" s="89"/>
      <c r="L666" s="34"/>
      <c r="M666" s="14"/>
    </row>
    <row r="667" spans="2:13" ht="30">
      <c r="B667" s="35">
        <v>41479</v>
      </c>
      <c r="C667" s="37" t="s">
        <v>1092</v>
      </c>
      <c r="D667" s="15" t="s">
        <v>56</v>
      </c>
      <c r="E667" s="93" t="s">
        <v>99</v>
      </c>
      <c r="F667" s="19"/>
      <c r="G667" s="19"/>
      <c r="H667" s="19">
        <v>-7105</v>
      </c>
      <c r="I667" s="19"/>
      <c r="J667" s="19"/>
      <c r="K667" s="83"/>
      <c r="L667" s="41"/>
      <c r="M667" s="38"/>
    </row>
    <row r="668" spans="2:13" ht="45">
      <c r="B668" s="12">
        <v>41479</v>
      </c>
      <c r="C668" s="15" t="s">
        <v>1193</v>
      </c>
      <c r="D668" s="15" t="s">
        <v>75</v>
      </c>
      <c r="E668" s="93" t="s">
        <v>140</v>
      </c>
      <c r="F668" s="19"/>
      <c r="G668" s="19"/>
      <c r="H668" s="19">
        <v>-165</v>
      </c>
      <c r="I668" s="19"/>
      <c r="J668" s="19"/>
      <c r="K668" s="98"/>
      <c r="L668" s="34"/>
      <c r="M668" s="14"/>
    </row>
    <row r="669" spans="1:13" ht="60">
      <c r="A669" s="6"/>
      <c r="B669" s="12">
        <v>41479</v>
      </c>
      <c r="C669" s="15" t="s">
        <v>1192</v>
      </c>
      <c r="D669" s="15" t="s">
        <v>157</v>
      </c>
      <c r="E669" s="93" t="s">
        <v>858</v>
      </c>
      <c r="F669" s="19"/>
      <c r="G669" s="19"/>
      <c r="H669" s="19">
        <v>-400</v>
      </c>
      <c r="I669" s="19"/>
      <c r="J669" s="19"/>
      <c r="K669" s="98"/>
      <c r="L669" s="34"/>
      <c r="M669" s="14"/>
    </row>
    <row r="670" spans="1:13" ht="75">
      <c r="A670" s="6"/>
      <c r="B670" s="12">
        <v>41480</v>
      </c>
      <c r="C670" s="15" t="s">
        <v>1194</v>
      </c>
      <c r="D670" s="15" t="s">
        <v>86</v>
      </c>
      <c r="E670" s="93" t="s">
        <v>48</v>
      </c>
      <c r="F670" s="19"/>
      <c r="G670" s="19"/>
      <c r="H670" s="19">
        <v>-1919.9</v>
      </c>
      <c r="I670" s="19"/>
      <c r="J670" s="19"/>
      <c r="K670" s="98"/>
      <c r="L670" s="34"/>
      <c r="M670" s="14"/>
    </row>
    <row r="671" spans="1:13" ht="30">
      <c r="A671" s="6"/>
      <c r="B671" s="35">
        <v>41480</v>
      </c>
      <c r="C671" s="37" t="s">
        <v>1097</v>
      </c>
      <c r="D671" s="15" t="s">
        <v>157</v>
      </c>
      <c r="E671" s="93" t="s">
        <v>858</v>
      </c>
      <c r="F671" s="19"/>
      <c r="G671" s="19">
        <v>-4604.6</v>
      </c>
      <c r="H671" s="19"/>
      <c r="I671" s="19"/>
      <c r="J671" s="19"/>
      <c r="K671" s="83"/>
      <c r="L671" s="34"/>
      <c r="M671" s="14"/>
    </row>
    <row r="672" spans="2:13" ht="75">
      <c r="B672" s="12">
        <v>41480</v>
      </c>
      <c r="C672" s="15" t="s">
        <v>1195</v>
      </c>
      <c r="D672" s="15" t="s">
        <v>130</v>
      </c>
      <c r="E672" s="93" t="s">
        <v>23</v>
      </c>
      <c r="F672" s="19"/>
      <c r="G672" s="19"/>
      <c r="H672" s="19">
        <v>-500</v>
      </c>
      <c r="I672" s="19"/>
      <c r="J672" s="19"/>
      <c r="K672" s="98"/>
      <c r="L672" s="34"/>
      <c r="M672" s="14"/>
    </row>
    <row r="673" spans="1:13" ht="15">
      <c r="A673" s="6"/>
      <c r="B673" s="35">
        <v>41481</v>
      </c>
      <c r="C673" s="37" t="s">
        <v>241</v>
      </c>
      <c r="D673" s="15" t="s">
        <v>138</v>
      </c>
      <c r="E673" s="93" t="s">
        <v>19</v>
      </c>
      <c r="F673" s="19"/>
      <c r="G673" s="19">
        <v>-24</v>
      </c>
      <c r="H673" s="19"/>
      <c r="I673" s="19"/>
      <c r="J673" s="19"/>
      <c r="K673" s="83"/>
      <c r="L673" s="34"/>
      <c r="M673" s="14"/>
    </row>
    <row r="674" spans="1:13" ht="15">
      <c r="A674" s="6"/>
      <c r="B674" s="115">
        <v>41481</v>
      </c>
      <c r="C674" s="37" t="s">
        <v>1962</v>
      </c>
      <c r="D674" s="15" t="s">
        <v>86</v>
      </c>
      <c r="E674" s="93" t="s">
        <v>48</v>
      </c>
      <c r="F674" s="19"/>
      <c r="G674" s="19"/>
      <c r="H674" s="19">
        <v>-1761.44</v>
      </c>
      <c r="I674" s="19"/>
      <c r="J674" s="19"/>
      <c r="K674" s="83"/>
      <c r="L674" s="34"/>
      <c r="M674" s="14"/>
    </row>
    <row r="675" spans="2:13" ht="45">
      <c r="B675" s="115">
        <v>41481</v>
      </c>
      <c r="C675" s="37" t="s">
        <v>1095</v>
      </c>
      <c r="D675" s="15" t="s">
        <v>157</v>
      </c>
      <c r="E675" s="93" t="s">
        <v>858</v>
      </c>
      <c r="F675" s="19"/>
      <c r="G675" s="19">
        <v>-9600</v>
      </c>
      <c r="H675" s="19"/>
      <c r="I675" s="19"/>
      <c r="J675" s="19"/>
      <c r="K675" s="83"/>
      <c r="L675" s="34"/>
      <c r="M675" s="14"/>
    </row>
    <row r="676" spans="2:13" ht="75">
      <c r="B676" s="115">
        <v>41481</v>
      </c>
      <c r="C676" s="37" t="s">
        <v>1095</v>
      </c>
      <c r="D676" s="15" t="s">
        <v>157</v>
      </c>
      <c r="E676" s="93" t="s">
        <v>858</v>
      </c>
      <c r="F676" s="19"/>
      <c r="G676" s="19">
        <v>-9600</v>
      </c>
      <c r="H676" s="19"/>
      <c r="I676" s="19"/>
      <c r="J676" s="19"/>
      <c r="K676" s="83"/>
      <c r="L676" s="34"/>
      <c r="M676" s="14"/>
    </row>
    <row r="677" spans="2:13" ht="75">
      <c r="B677" s="115">
        <v>41481</v>
      </c>
      <c r="C677" s="37" t="s">
        <v>1096</v>
      </c>
      <c r="D677" s="15" t="s">
        <v>157</v>
      </c>
      <c r="E677" s="93" t="s">
        <v>858</v>
      </c>
      <c r="F677" s="19"/>
      <c r="G677" s="19">
        <v>-3200</v>
      </c>
      <c r="H677" s="19"/>
      <c r="I677" s="19"/>
      <c r="J677" s="19"/>
      <c r="K677" s="83"/>
      <c r="L677" s="34"/>
      <c r="M677" s="14"/>
    </row>
    <row r="678" spans="2:13" ht="75">
      <c r="B678" s="114">
        <v>41481</v>
      </c>
      <c r="C678" s="15" t="s">
        <v>1196</v>
      </c>
      <c r="D678" s="15" t="s">
        <v>74</v>
      </c>
      <c r="E678" s="93" t="s">
        <v>125</v>
      </c>
      <c r="F678" s="19"/>
      <c r="G678" s="19"/>
      <c r="H678" s="19">
        <v>-729.4</v>
      </c>
      <c r="I678" s="19"/>
      <c r="J678" s="19"/>
      <c r="K678" s="98"/>
      <c r="L678" s="34"/>
      <c r="M678" s="14"/>
    </row>
    <row r="679" spans="1:13" ht="45">
      <c r="A679" s="6"/>
      <c r="B679" s="114">
        <v>41482</v>
      </c>
      <c r="C679" s="15" t="s">
        <v>1198</v>
      </c>
      <c r="D679" s="15" t="s">
        <v>61</v>
      </c>
      <c r="E679" s="93" t="s">
        <v>142</v>
      </c>
      <c r="F679" s="19">
        <v>-488.3</v>
      </c>
      <c r="G679" s="19"/>
      <c r="H679" s="19"/>
      <c r="I679" s="19"/>
      <c r="J679" s="19"/>
      <c r="K679" s="98"/>
      <c r="L679" s="34"/>
      <c r="M679" s="14"/>
    </row>
    <row r="680" spans="1:13" ht="45">
      <c r="A680" s="6"/>
      <c r="B680" s="114">
        <v>41482</v>
      </c>
      <c r="C680" s="15" t="s">
        <v>1197</v>
      </c>
      <c r="D680" s="15" t="s">
        <v>55</v>
      </c>
      <c r="E680" s="93" t="s">
        <v>96</v>
      </c>
      <c r="F680" s="19"/>
      <c r="G680" s="19"/>
      <c r="H680" s="19">
        <v>-127.1</v>
      </c>
      <c r="I680" s="19"/>
      <c r="J680" s="19"/>
      <c r="K680" s="98"/>
      <c r="L680" s="34"/>
      <c r="M680" s="14"/>
    </row>
    <row r="681" spans="1:13" ht="30">
      <c r="A681" s="6"/>
      <c r="B681" s="114">
        <v>41483</v>
      </c>
      <c r="C681" s="15" t="s">
        <v>1199</v>
      </c>
      <c r="D681" s="15" t="s">
        <v>58</v>
      </c>
      <c r="E681" s="93" t="s">
        <v>109</v>
      </c>
      <c r="F681" s="19"/>
      <c r="G681" s="19"/>
      <c r="H681" s="19">
        <v>-206.7</v>
      </c>
      <c r="I681" s="19"/>
      <c r="J681" s="19"/>
      <c r="K681" s="98"/>
      <c r="L681" s="34"/>
      <c r="M681" s="14"/>
    </row>
    <row r="682" spans="2:13" ht="30">
      <c r="B682" s="115">
        <v>41484</v>
      </c>
      <c r="C682" s="37" t="s">
        <v>241</v>
      </c>
      <c r="D682" s="15" t="s">
        <v>138</v>
      </c>
      <c r="E682" s="93" t="s">
        <v>19</v>
      </c>
      <c r="F682" s="19"/>
      <c r="G682" s="19">
        <v>-96</v>
      </c>
      <c r="H682" s="19"/>
      <c r="I682" s="19"/>
      <c r="J682" s="19"/>
      <c r="K682" s="83"/>
      <c r="L682" s="34"/>
      <c r="M682" s="14"/>
    </row>
    <row r="683" spans="1:13" ht="15">
      <c r="A683" s="6"/>
      <c r="B683" s="115">
        <v>41485</v>
      </c>
      <c r="C683" s="37" t="s">
        <v>1119</v>
      </c>
      <c r="D683" s="15" t="s">
        <v>152</v>
      </c>
      <c r="E683" s="93" t="s">
        <v>461</v>
      </c>
      <c r="F683" s="19"/>
      <c r="G683" s="19">
        <v>-55.38</v>
      </c>
      <c r="H683" s="19"/>
      <c r="I683" s="19"/>
      <c r="J683" s="19"/>
      <c r="K683" s="83"/>
      <c r="L683" s="34"/>
      <c r="M683" s="14"/>
    </row>
    <row r="684" spans="1:13" ht="30">
      <c r="A684" s="6"/>
      <c r="B684" s="114">
        <v>41485</v>
      </c>
      <c r="C684" s="15" t="s">
        <v>1201</v>
      </c>
      <c r="D684" s="15" t="s">
        <v>86</v>
      </c>
      <c r="E684" s="93" t="s">
        <v>48</v>
      </c>
      <c r="F684" s="19"/>
      <c r="G684" s="19"/>
      <c r="H684" s="19">
        <v>-322</v>
      </c>
      <c r="I684" s="19"/>
      <c r="J684" s="19"/>
      <c r="K684" s="83"/>
      <c r="L684" s="34"/>
      <c r="M684" s="14"/>
    </row>
    <row r="685" spans="1:13" ht="30">
      <c r="A685" s="6"/>
      <c r="B685" s="114">
        <v>41485</v>
      </c>
      <c r="C685" s="15" t="s">
        <v>1418</v>
      </c>
      <c r="D685" s="15" t="s">
        <v>61</v>
      </c>
      <c r="E685" s="93" t="s">
        <v>142</v>
      </c>
      <c r="F685" s="19"/>
      <c r="G685" s="19"/>
      <c r="H685" s="19">
        <v>-1560</v>
      </c>
      <c r="I685" s="19"/>
      <c r="J685" s="19"/>
      <c r="K685" s="83"/>
      <c r="L685" s="34"/>
      <c r="M685" s="14"/>
    </row>
    <row r="686" spans="1:13" ht="45">
      <c r="A686" s="6"/>
      <c r="B686" s="114">
        <v>41485</v>
      </c>
      <c r="C686" s="15" t="s">
        <v>1417</v>
      </c>
      <c r="D686" s="15" t="s">
        <v>61</v>
      </c>
      <c r="E686" s="93" t="s">
        <v>142</v>
      </c>
      <c r="F686" s="19">
        <v>-627</v>
      </c>
      <c r="G686" s="19"/>
      <c r="H686" s="19"/>
      <c r="I686" s="19"/>
      <c r="J686" s="19"/>
      <c r="K686" s="83"/>
      <c r="L686" s="34"/>
      <c r="M686" s="14"/>
    </row>
    <row r="687" spans="2:13" ht="45">
      <c r="B687" s="114">
        <v>41485</v>
      </c>
      <c r="C687" s="15" t="s">
        <v>1420</v>
      </c>
      <c r="D687" s="15" t="s">
        <v>75</v>
      </c>
      <c r="E687" s="93" t="s">
        <v>140</v>
      </c>
      <c r="F687" s="19"/>
      <c r="G687" s="19"/>
      <c r="H687" s="19">
        <v>-673.5</v>
      </c>
      <c r="I687" s="19"/>
      <c r="J687" s="19"/>
      <c r="K687" s="83"/>
      <c r="L687" s="34"/>
      <c r="M687" s="14"/>
    </row>
    <row r="688" spans="1:13" ht="60">
      <c r="A688" s="6"/>
      <c r="B688" s="114">
        <v>41485</v>
      </c>
      <c r="C688" s="15" t="s">
        <v>1419</v>
      </c>
      <c r="D688" s="15" t="s">
        <v>157</v>
      </c>
      <c r="E688" s="93" t="s">
        <v>858</v>
      </c>
      <c r="F688" s="19"/>
      <c r="G688" s="19"/>
      <c r="H688" s="19">
        <v>-466</v>
      </c>
      <c r="I688" s="19"/>
      <c r="J688" s="19"/>
      <c r="K688" s="83"/>
      <c r="L688" s="34"/>
      <c r="M688" s="14"/>
    </row>
    <row r="689" spans="1:13" ht="75">
      <c r="A689" s="6"/>
      <c r="B689" s="114">
        <v>41485</v>
      </c>
      <c r="C689" s="15" t="s">
        <v>1200</v>
      </c>
      <c r="D689" s="15" t="s">
        <v>74</v>
      </c>
      <c r="E689" s="93" t="s">
        <v>125</v>
      </c>
      <c r="F689" s="19"/>
      <c r="G689" s="19"/>
      <c r="H689" s="19">
        <v>-519.2</v>
      </c>
      <c r="I689" s="19"/>
      <c r="J689" s="19"/>
      <c r="K689" s="98"/>
      <c r="L689" s="34"/>
      <c r="M689" s="14"/>
    </row>
    <row r="690" spans="1:13" ht="45">
      <c r="A690" s="6"/>
      <c r="B690" s="118">
        <v>41485</v>
      </c>
      <c r="C690" s="62" t="s">
        <v>1719</v>
      </c>
      <c r="D690" s="15" t="s">
        <v>64</v>
      </c>
      <c r="E690" s="93" t="s">
        <v>1435</v>
      </c>
      <c r="F690" s="19"/>
      <c r="G690" s="19"/>
      <c r="H690" s="19">
        <v>-105</v>
      </c>
      <c r="I690" s="19"/>
      <c r="J690" s="19"/>
      <c r="K690" s="83"/>
      <c r="L690" s="34"/>
      <c r="M690" s="14"/>
    </row>
    <row r="691" spans="1:13" ht="45">
      <c r="A691" s="6"/>
      <c r="B691" s="114">
        <v>41486</v>
      </c>
      <c r="C691" s="15" t="s">
        <v>1201</v>
      </c>
      <c r="D691" s="15" t="s">
        <v>86</v>
      </c>
      <c r="E691" s="93" t="s">
        <v>48</v>
      </c>
      <c r="F691" s="19"/>
      <c r="G691" s="19"/>
      <c r="H691" s="19">
        <v>-332</v>
      </c>
      <c r="I691" s="19"/>
      <c r="J691" s="19"/>
      <c r="K691" s="83"/>
      <c r="L691" s="34"/>
      <c r="M691" s="14"/>
    </row>
    <row r="692" spans="1:13" ht="30">
      <c r="A692" s="6"/>
      <c r="B692" s="114">
        <v>41486</v>
      </c>
      <c r="C692" s="15" t="s">
        <v>1289</v>
      </c>
      <c r="D692" s="15" t="s">
        <v>61</v>
      </c>
      <c r="E692" s="93" t="s">
        <v>142</v>
      </c>
      <c r="F692" s="19"/>
      <c r="G692" s="19"/>
      <c r="H692" s="19">
        <v>-1596.02</v>
      </c>
      <c r="I692" s="19"/>
      <c r="J692" s="19"/>
      <c r="K692" s="98"/>
      <c r="L692" s="34"/>
      <c r="M692" s="14"/>
    </row>
    <row r="693" spans="1:13" ht="45">
      <c r="A693" s="6"/>
      <c r="B693" s="114">
        <v>41486</v>
      </c>
      <c r="C693" s="15" t="s">
        <v>1202</v>
      </c>
      <c r="D693" s="15" t="s">
        <v>74</v>
      </c>
      <c r="E693" s="93" t="s">
        <v>125</v>
      </c>
      <c r="F693" s="19"/>
      <c r="G693" s="19"/>
      <c r="H693" s="19">
        <v>-379</v>
      </c>
      <c r="I693" s="19"/>
      <c r="J693" s="19"/>
      <c r="K693" s="98"/>
      <c r="L693" s="34"/>
      <c r="M693" s="14"/>
    </row>
    <row r="694" spans="1:13" ht="45">
      <c r="A694" s="6"/>
      <c r="B694" s="114">
        <v>41486</v>
      </c>
      <c r="C694" s="15" t="s">
        <v>1335</v>
      </c>
      <c r="D694" s="15" t="s">
        <v>87</v>
      </c>
      <c r="E694" s="93" t="s">
        <v>28</v>
      </c>
      <c r="F694" s="19"/>
      <c r="G694" s="19"/>
      <c r="H694" s="19">
        <v>-800</v>
      </c>
      <c r="I694" s="19"/>
      <c r="J694" s="19"/>
      <c r="K694" s="98"/>
      <c r="L694" s="34"/>
      <c r="M694" s="14"/>
    </row>
    <row r="695" spans="1:13" ht="75">
      <c r="A695" s="6"/>
      <c r="B695" s="114">
        <v>41486</v>
      </c>
      <c r="C695" s="15" t="s">
        <v>1203</v>
      </c>
      <c r="D695" s="15" t="s">
        <v>87</v>
      </c>
      <c r="E695" s="93" t="s">
        <v>28</v>
      </c>
      <c r="F695" s="19"/>
      <c r="G695" s="19"/>
      <c r="H695" s="19">
        <v>-505.62</v>
      </c>
      <c r="I695" s="19"/>
      <c r="J695" s="19"/>
      <c r="K695" s="98"/>
      <c r="L695" s="34"/>
      <c r="M695" s="14"/>
    </row>
    <row r="696" spans="1:13" ht="75">
      <c r="A696" s="6"/>
      <c r="B696" s="115">
        <v>41487</v>
      </c>
      <c r="C696" s="37" t="s">
        <v>1901</v>
      </c>
      <c r="D696" s="15" t="s">
        <v>68</v>
      </c>
      <c r="E696" s="93" t="s">
        <v>21</v>
      </c>
      <c r="F696" s="19"/>
      <c r="G696" s="19"/>
      <c r="H696" s="19">
        <v>-148.71</v>
      </c>
      <c r="I696" s="19"/>
      <c r="J696" s="19"/>
      <c r="K696" s="83"/>
      <c r="L696" s="34"/>
      <c r="M696" s="14"/>
    </row>
    <row r="697" spans="1:13" ht="45">
      <c r="A697" s="6"/>
      <c r="B697" s="115">
        <v>41487</v>
      </c>
      <c r="C697" s="37" t="s">
        <v>1922</v>
      </c>
      <c r="D697" s="15" t="s">
        <v>68</v>
      </c>
      <c r="E697" s="93" t="s">
        <v>21</v>
      </c>
      <c r="F697" s="19"/>
      <c r="G697" s="19"/>
      <c r="H697" s="19">
        <v>-33.9</v>
      </c>
      <c r="I697" s="19"/>
      <c r="J697" s="19"/>
      <c r="K697" s="83"/>
      <c r="L697" s="34"/>
      <c r="M697" s="14"/>
    </row>
    <row r="698" spans="1:13" ht="45">
      <c r="A698" s="6"/>
      <c r="B698" s="114">
        <v>41487</v>
      </c>
      <c r="C698" s="93" t="s">
        <v>1300</v>
      </c>
      <c r="D698" s="15" t="s">
        <v>130</v>
      </c>
      <c r="E698" s="93" t="s">
        <v>23</v>
      </c>
      <c r="F698" s="15"/>
      <c r="G698" s="93"/>
      <c r="H698" s="19">
        <v>-300</v>
      </c>
      <c r="I698" s="93"/>
      <c r="J698" s="15"/>
      <c r="K698" s="93"/>
      <c r="L698" s="34"/>
      <c r="M698" s="14"/>
    </row>
    <row r="699" spans="1:13" ht="60">
      <c r="A699" s="6"/>
      <c r="B699" s="114">
        <v>41487</v>
      </c>
      <c r="C699" s="15" t="s">
        <v>1334</v>
      </c>
      <c r="D699" s="15" t="s">
        <v>130</v>
      </c>
      <c r="E699" s="93" t="s">
        <v>23</v>
      </c>
      <c r="F699" s="19"/>
      <c r="G699" s="19"/>
      <c r="H699" s="19">
        <v>-100</v>
      </c>
      <c r="I699" s="19"/>
      <c r="J699" s="19"/>
      <c r="K699" s="98"/>
      <c r="L699" s="34"/>
      <c r="M699" s="14"/>
    </row>
    <row r="700" spans="1:13" ht="15">
      <c r="A700" s="6"/>
      <c r="B700" s="114">
        <v>41488</v>
      </c>
      <c r="C700" s="15" t="s">
        <v>1291</v>
      </c>
      <c r="D700" s="15" t="s">
        <v>88</v>
      </c>
      <c r="E700" s="93" t="s">
        <v>42</v>
      </c>
      <c r="F700" s="19"/>
      <c r="G700" s="19">
        <v>-531</v>
      </c>
      <c r="H700" s="19"/>
      <c r="I700" s="19"/>
      <c r="J700" s="19"/>
      <c r="K700" s="83"/>
      <c r="L700" s="34"/>
      <c r="M700" s="14"/>
    </row>
    <row r="701" spans="1:13" ht="15">
      <c r="A701" s="6"/>
      <c r="B701" s="114">
        <v>41489</v>
      </c>
      <c r="C701" s="15" t="s">
        <v>1413</v>
      </c>
      <c r="D701" s="15" t="s">
        <v>61</v>
      </c>
      <c r="E701" s="93" t="s">
        <v>142</v>
      </c>
      <c r="F701" s="19"/>
      <c r="G701" s="19"/>
      <c r="H701" s="19">
        <v>-169.8</v>
      </c>
      <c r="I701" s="19"/>
      <c r="J701" s="19"/>
      <c r="K701" s="83"/>
      <c r="L701" s="34"/>
      <c r="M701" s="14"/>
    </row>
    <row r="702" spans="1:13" ht="45">
      <c r="A702" s="6"/>
      <c r="B702" s="115">
        <v>41490</v>
      </c>
      <c r="C702" s="37" t="s">
        <v>1909</v>
      </c>
      <c r="D702" s="15" t="s">
        <v>86</v>
      </c>
      <c r="E702" s="93" t="s">
        <v>48</v>
      </c>
      <c r="F702" s="19"/>
      <c r="G702" s="19"/>
      <c r="H702" s="19">
        <v>-482.32</v>
      </c>
      <c r="I702" s="19"/>
      <c r="J702" s="19"/>
      <c r="K702" s="83"/>
      <c r="L702" s="34"/>
      <c r="M702" s="14"/>
    </row>
    <row r="703" spans="1:13" ht="30">
      <c r="A703" s="6"/>
      <c r="B703" s="115">
        <v>41491</v>
      </c>
      <c r="C703" s="37" t="s">
        <v>241</v>
      </c>
      <c r="D703" s="15" t="s">
        <v>138</v>
      </c>
      <c r="E703" s="93" t="s">
        <v>19</v>
      </c>
      <c r="F703" s="19"/>
      <c r="G703" s="19">
        <v>-24</v>
      </c>
      <c r="H703" s="19"/>
      <c r="I703" s="19"/>
      <c r="J703" s="19"/>
      <c r="K703" s="83"/>
      <c r="L703" s="34"/>
      <c r="M703" s="14"/>
    </row>
    <row r="704" spans="1:13" ht="15">
      <c r="A704" s="6"/>
      <c r="B704" s="114">
        <v>41491</v>
      </c>
      <c r="C704" s="93" t="s">
        <v>1306</v>
      </c>
      <c r="D704" s="15" t="s">
        <v>86</v>
      </c>
      <c r="E704" s="93" t="s">
        <v>48</v>
      </c>
      <c r="F704" s="15"/>
      <c r="G704" s="93"/>
      <c r="H704" s="19">
        <v>-4800</v>
      </c>
      <c r="I704" s="93"/>
      <c r="J704" s="15"/>
      <c r="K704" s="93"/>
      <c r="L704" s="34"/>
      <c r="M704" s="14"/>
    </row>
    <row r="705" spans="2:13" ht="30">
      <c r="B705" s="114">
        <v>41491</v>
      </c>
      <c r="C705" s="93" t="s">
        <v>1305</v>
      </c>
      <c r="D705" s="15" t="s">
        <v>86</v>
      </c>
      <c r="E705" s="93" t="s">
        <v>48</v>
      </c>
      <c r="F705" s="15"/>
      <c r="G705" s="93"/>
      <c r="H705" s="19">
        <v>-3236.7</v>
      </c>
      <c r="I705" s="93"/>
      <c r="J705" s="15"/>
      <c r="K705" s="93"/>
      <c r="L705" s="34"/>
      <c r="M705" s="14"/>
    </row>
    <row r="706" spans="1:13" ht="30">
      <c r="A706" s="6"/>
      <c r="B706" s="115">
        <v>41491</v>
      </c>
      <c r="C706" s="37" t="s">
        <v>1131</v>
      </c>
      <c r="D706" s="15" t="s">
        <v>87</v>
      </c>
      <c r="E706" s="93" t="s">
        <v>28</v>
      </c>
      <c r="F706" s="19"/>
      <c r="G706" s="19">
        <v>-400</v>
      </c>
      <c r="H706" s="19"/>
      <c r="I706" s="19"/>
      <c r="J706" s="19"/>
      <c r="K706" s="83"/>
      <c r="L706" s="34"/>
      <c r="M706" s="14"/>
    </row>
    <row r="707" spans="1:13" ht="15">
      <c r="A707" s="6"/>
      <c r="B707" s="114">
        <v>41491</v>
      </c>
      <c r="C707" s="15" t="s">
        <v>1264</v>
      </c>
      <c r="D707" s="15" t="s">
        <v>87</v>
      </c>
      <c r="E707" s="93" t="s">
        <v>28</v>
      </c>
      <c r="F707" s="19">
        <v>-1500</v>
      </c>
      <c r="G707" s="19"/>
      <c r="H707" s="19"/>
      <c r="I707" s="19"/>
      <c r="J707" s="19"/>
      <c r="K707" s="83"/>
      <c r="L707" s="34"/>
      <c r="M707" s="14"/>
    </row>
    <row r="708" spans="1:13" ht="75">
      <c r="A708" s="6"/>
      <c r="B708" s="115">
        <v>41492</v>
      </c>
      <c r="C708" s="37" t="s">
        <v>1129</v>
      </c>
      <c r="D708" s="15" t="s">
        <v>160</v>
      </c>
      <c r="E708" s="93" t="s">
        <v>1127</v>
      </c>
      <c r="F708" s="19"/>
      <c r="G708" s="19">
        <v>-719.8</v>
      </c>
      <c r="H708" s="19"/>
      <c r="I708" s="19"/>
      <c r="J708" s="19"/>
      <c r="K708" s="83"/>
      <c r="L708" s="34"/>
      <c r="M708" s="14"/>
    </row>
    <row r="709" spans="1:13" ht="30">
      <c r="A709" s="6"/>
      <c r="B709" s="114">
        <v>41492</v>
      </c>
      <c r="C709" s="93" t="s">
        <v>1308</v>
      </c>
      <c r="D709" s="15" t="s">
        <v>86</v>
      </c>
      <c r="E709" s="93" t="s">
        <v>48</v>
      </c>
      <c r="F709" s="15"/>
      <c r="G709" s="93"/>
      <c r="H709" s="19">
        <v>-758.1</v>
      </c>
      <c r="I709" s="93"/>
      <c r="J709" s="15"/>
      <c r="K709" s="93"/>
      <c r="L709" s="34"/>
      <c r="M709" s="14"/>
    </row>
    <row r="710" spans="2:13" ht="30">
      <c r="B710" s="114">
        <v>41492</v>
      </c>
      <c r="C710" s="93" t="s">
        <v>1307</v>
      </c>
      <c r="D710" s="15" t="s">
        <v>61</v>
      </c>
      <c r="E710" s="93" t="s">
        <v>142</v>
      </c>
      <c r="F710" s="15"/>
      <c r="G710" s="93"/>
      <c r="H710" s="19">
        <v>-991.98</v>
      </c>
      <c r="I710" s="93"/>
      <c r="J710" s="15"/>
      <c r="K710" s="93"/>
      <c r="L710" s="34"/>
      <c r="M710" s="14"/>
    </row>
    <row r="711" spans="1:13" ht="45">
      <c r="A711" s="6"/>
      <c r="B711" s="114">
        <v>41492</v>
      </c>
      <c r="C711" s="15" t="s">
        <v>1422</v>
      </c>
      <c r="D711" s="15" t="s">
        <v>61</v>
      </c>
      <c r="E711" s="93" t="s">
        <v>142</v>
      </c>
      <c r="F711" s="19"/>
      <c r="G711" s="19"/>
      <c r="H711" s="19">
        <v>-412.44</v>
      </c>
      <c r="I711" s="19"/>
      <c r="J711" s="19"/>
      <c r="K711" s="83"/>
      <c r="L711" s="34"/>
      <c r="M711" s="14"/>
    </row>
    <row r="712" spans="1:13" ht="75">
      <c r="A712" s="6"/>
      <c r="B712" s="114">
        <v>41492</v>
      </c>
      <c r="C712" s="93" t="s">
        <v>1309</v>
      </c>
      <c r="D712" s="15" t="s">
        <v>155</v>
      </c>
      <c r="E712" s="93" t="s">
        <v>851</v>
      </c>
      <c r="F712" s="15"/>
      <c r="G712" s="93"/>
      <c r="H712" s="19">
        <v>-380.6</v>
      </c>
      <c r="I712" s="93"/>
      <c r="J712" s="15"/>
      <c r="K712" s="93"/>
      <c r="L712" s="34"/>
      <c r="M712" s="14"/>
    </row>
    <row r="713" spans="1:13" ht="30">
      <c r="A713" s="6"/>
      <c r="B713" s="115">
        <v>41493</v>
      </c>
      <c r="C713" s="37" t="s">
        <v>1130</v>
      </c>
      <c r="D713" s="15" t="s">
        <v>160</v>
      </c>
      <c r="E713" s="93" t="s">
        <v>1127</v>
      </c>
      <c r="F713" s="19"/>
      <c r="G713" s="19">
        <v>-11625</v>
      </c>
      <c r="H713" s="19"/>
      <c r="I713" s="19"/>
      <c r="J713" s="19"/>
      <c r="K713" s="83"/>
      <c r="L713" s="34"/>
      <c r="M713" s="14"/>
    </row>
    <row r="714" spans="1:13" ht="30">
      <c r="A714" s="6"/>
      <c r="B714" s="115">
        <v>41493</v>
      </c>
      <c r="C714" s="37" t="s">
        <v>241</v>
      </c>
      <c r="D714" s="15" t="s">
        <v>138</v>
      </c>
      <c r="E714" s="93" t="s">
        <v>19</v>
      </c>
      <c r="F714" s="19"/>
      <c r="G714" s="19">
        <v>-24</v>
      </c>
      <c r="H714" s="19"/>
      <c r="I714" s="19"/>
      <c r="J714" s="19"/>
      <c r="K714" s="83"/>
      <c r="L714" s="34"/>
      <c r="M714" s="14"/>
    </row>
    <row r="715" spans="1:13" ht="15">
      <c r="A715" s="6"/>
      <c r="B715" s="115">
        <v>41493</v>
      </c>
      <c r="C715" s="37" t="s">
        <v>1900</v>
      </c>
      <c r="D715" s="15" t="s">
        <v>68</v>
      </c>
      <c r="E715" s="93" t="s">
        <v>21</v>
      </c>
      <c r="F715" s="19"/>
      <c r="G715" s="19"/>
      <c r="H715" s="19">
        <v>-208.41</v>
      </c>
      <c r="I715" s="19"/>
      <c r="J715" s="19"/>
      <c r="K715" s="83"/>
      <c r="L715" s="34"/>
      <c r="M715" s="14"/>
    </row>
    <row r="716" spans="2:13" ht="45">
      <c r="B716" s="115">
        <v>41493</v>
      </c>
      <c r="C716" s="37" t="s">
        <v>1900</v>
      </c>
      <c r="D716" s="15" t="s">
        <v>68</v>
      </c>
      <c r="E716" s="93" t="s">
        <v>21</v>
      </c>
      <c r="F716" s="19"/>
      <c r="G716" s="19"/>
      <c r="H716" s="19">
        <v>-92.81</v>
      </c>
      <c r="I716" s="19"/>
      <c r="J716" s="19"/>
      <c r="K716" s="83"/>
      <c r="L716" s="41"/>
      <c r="M716" s="38"/>
    </row>
    <row r="717" spans="1:13" ht="45">
      <c r="A717" s="6"/>
      <c r="B717" s="114">
        <v>41493</v>
      </c>
      <c r="C717" s="15" t="s">
        <v>1423</v>
      </c>
      <c r="D717" s="15" t="s">
        <v>61</v>
      </c>
      <c r="E717" s="93" t="s">
        <v>142</v>
      </c>
      <c r="F717" s="19"/>
      <c r="G717" s="19"/>
      <c r="H717" s="19">
        <v>-875.96</v>
      </c>
      <c r="I717" s="19"/>
      <c r="J717" s="19"/>
      <c r="K717" s="83"/>
      <c r="L717" s="34"/>
      <c r="M717" s="14"/>
    </row>
    <row r="718" spans="2:13" ht="90">
      <c r="B718" s="12">
        <v>41493</v>
      </c>
      <c r="C718" s="15" t="s">
        <v>1421</v>
      </c>
      <c r="D718" s="15" t="s">
        <v>74</v>
      </c>
      <c r="E718" s="93" t="s">
        <v>125</v>
      </c>
      <c r="F718" s="19"/>
      <c r="G718" s="19"/>
      <c r="H718" s="19">
        <v>-915</v>
      </c>
      <c r="I718" s="19"/>
      <c r="J718" s="19"/>
      <c r="K718" s="83"/>
      <c r="L718" s="34"/>
      <c r="M718" s="14"/>
    </row>
    <row r="719" spans="1:13" ht="45">
      <c r="A719" s="6"/>
      <c r="B719" s="35">
        <v>41493</v>
      </c>
      <c r="C719" s="37" t="s">
        <v>1126</v>
      </c>
      <c r="D719" s="15" t="s">
        <v>90</v>
      </c>
      <c r="E719" s="93" t="s">
        <v>50</v>
      </c>
      <c r="F719" s="36"/>
      <c r="G719" s="36">
        <v>-1000</v>
      </c>
      <c r="H719" s="19"/>
      <c r="I719" s="36"/>
      <c r="J719" s="36"/>
      <c r="K719" s="82"/>
      <c r="L719" s="34"/>
      <c r="M719" s="14"/>
    </row>
    <row r="720" spans="2:13" ht="15">
      <c r="B720" s="35">
        <v>41494</v>
      </c>
      <c r="C720" s="37" t="s">
        <v>241</v>
      </c>
      <c r="D720" s="15" t="s">
        <v>138</v>
      </c>
      <c r="E720" s="93" t="s">
        <v>19</v>
      </c>
      <c r="F720" s="19"/>
      <c r="G720" s="19">
        <v>-72</v>
      </c>
      <c r="H720" s="19"/>
      <c r="I720" s="19"/>
      <c r="J720" s="19"/>
      <c r="K720" s="83"/>
      <c r="L720" s="41"/>
      <c r="M720" s="38"/>
    </row>
    <row r="721" spans="1:13" ht="15">
      <c r="A721" s="6"/>
      <c r="B721" s="120">
        <v>41494</v>
      </c>
      <c r="C721" s="121" t="s">
        <v>603</v>
      </c>
      <c r="D721" s="15" t="s">
        <v>80</v>
      </c>
      <c r="E721" s="93" t="s">
        <v>231</v>
      </c>
      <c r="F721" s="122">
        <v>0</v>
      </c>
      <c r="G721" s="122">
        <v>-3934793.55</v>
      </c>
      <c r="H721" s="19"/>
      <c r="I721" s="36"/>
      <c r="J721" s="36"/>
      <c r="K721" s="82"/>
      <c r="L721" s="34"/>
      <c r="M721" s="14"/>
    </row>
    <row r="722" spans="1:13" ht="45">
      <c r="A722" s="6"/>
      <c r="B722" s="35">
        <v>41494</v>
      </c>
      <c r="C722" s="37" t="s">
        <v>1908</v>
      </c>
      <c r="D722" s="15" t="s">
        <v>86</v>
      </c>
      <c r="E722" s="93" t="s">
        <v>48</v>
      </c>
      <c r="F722" s="19"/>
      <c r="G722" s="19"/>
      <c r="H722" s="19">
        <v>-1041.59</v>
      </c>
      <c r="I722" s="19"/>
      <c r="J722" s="19"/>
      <c r="K722" s="83"/>
      <c r="L722" s="34"/>
      <c r="M722" s="14"/>
    </row>
    <row r="723" spans="1:13" ht="30">
      <c r="A723" s="6"/>
      <c r="B723" s="12">
        <v>41494</v>
      </c>
      <c r="C723" s="15" t="s">
        <v>1274</v>
      </c>
      <c r="D723" s="15" t="s">
        <v>85</v>
      </c>
      <c r="E723" s="93" t="s">
        <v>46</v>
      </c>
      <c r="F723" s="19"/>
      <c r="G723" s="19"/>
      <c r="H723" s="133">
        <v>-12615</v>
      </c>
      <c r="I723" s="19"/>
      <c r="J723" s="19"/>
      <c r="K723" s="83"/>
      <c r="L723" s="34"/>
      <c r="M723" s="14"/>
    </row>
    <row r="724" spans="1:13" ht="45">
      <c r="A724" s="6"/>
      <c r="B724" s="12">
        <v>41494</v>
      </c>
      <c r="C724" s="15" t="s">
        <v>1275</v>
      </c>
      <c r="D724" s="15" t="s">
        <v>86</v>
      </c>
      <c r="E724" s="93" t="s">
        <v>46</v>
      </c>
      <c r="F724" s="19"/>
      <c r="G724" s="19"/>
      <c r="H724" s="133">
        <v>-9277.06</v>
      </c>
      <c r="I724" s="19"/>
      <c r="J724" s="19"/>
      <c r="K724" s="83"/>
      <c r="L724" s="34"/>
      <c r="M724" s="14"/>
    </row>
    <row r="725" spans="1:13" ht="60">
      <c r="A725" s="6"/>
      <c r="B725" s="35">
        <v>41494</v>
      </c>
      <c r="C725" s="37" t="s">
        <v>1285</v>
      </c>
      <c r="D725" s="15" t="s">
        <v>88</v>
      </c>
      <c r="E725" s="93" t="s">
        <v>42</v>
      </c>
      <c r="F725" s="19"/>
      <c r="G725" s="19">
        <v>-4392.86</v>
      </c>
      <c r="H725" s="19"/>
      <c r="I725" s="19"/>
      <c r="J725" s="19"/>
      <c r="K725" s="83"/>
      <c r="L725" s="34"/>
      <c r="M725" s="14"/>
    </row>
    <row r="726" spans="1:13" ht="30">
      <c r="A726" s="6"/>
      <c r="B726" s="35">
        <v>41494</v>
      </c>
      <c r="C726" s="37" t="s">
        <v>1284</v>
      </c>
      <c r="D726" s="15" t="s">
        <v>88</v>
      </c>
      <c r="E726" s="93" t="s">
        <v>42</v>
      </c>
      <c r="F726" s="19"/>
      <c r="G726" s="19">
        <v>-3271.5</v>
      </c>
      <c r="H726" s="19"/>
      <c r="I726" s="19"/>
      <c r="J726" s="19"/>
      <c r="K726" s="83"/>
      <c r="L726" s="34"/>
      <c r="M726" s="14"/>
    </row>
    <row r="727" spans="1:13" ht="15">
      <c r="A727" s="6"/>
      <c r="B727" s="35">
        <v>41494</v>
      </c>
      <c r="C727" s="37" t="s">
        <v>1283</v>
      </c>
      <c r="D727" s="15" t="s">
        <v>88</v>
      </c>
      <c r="E727" s="93" t="s">
        <v>42</v>
      </c>
      <c r="F727" s="19"/>
      <c r="G727" s="19">
        <v>-639.8</v>
      </c>
      <c r="H727" s="19"/>
      <c r="I727" s="19"/>
      <c r="J727" s="19"/>
      <c r="K727" s="83"/>
      <c r="L727" s="34"/>
      <c r="M727" s="14"/>
    </row>
    <row r="728" spans="1:13" ht="30">
      <c r="A728" s="6"/>
      <c r="B728" s="35">
        <v>41494</v>
      </c>
      <c r="C728" s="37" t="s">
        <v>1286</v>
      </c>
      <c r="D728" s="15" t="s">
        <v>88</v>
      </c>
      <c r="E728" s="93" t="s">
        <v>42</v>
      </c>
      <c r="F728" s="19"/>
      <c r="G728" s="19">
        <v>-50.33</v>
      </c>
      <c r="H728" s="19"/>
      <c r="I728" s="19"/>
      <c r="J728" s="19"/>
      <c r="K728" s="83"/>
      <c r="L728" s="34"/>
      <c r="M728" s="14"/>
    </row>
    <row r="729" spans="1:13" ht="30">
      <c r="A729" s="6"/>
      <c r="B729" s="35">
        <v>41494</v>
      </c>
      <c r="C729" s="37" t="s">
        <v>1877</v>
      </c>
      <c r="D729" s="15" t="s">
        <v>61</v>
      </c>
      <c r="E729" s="93" t="s">
        <v>142</v>
      </c>
      <c r="F729" s="19"/>
      <c r="G729" s="19"/>
      <c r="H729" s="19">
        <v>-2500</v>
      </c>
      <c r="I729" s="19"/>
      <c r="J729" s="19"/>
      <c r="K729" s="83"/>
      <c r="L729" s="34"/>
      <c r="M729" s="14"/>
    </row>
    <row r="730" spans="1:13" ht="45">
      <c r="A730" s="6"/>
      <c r="B730" s="12">
        <v>41494</v>
      </c>
      <c r="C730" s="15" t="s">
        <v>1424</v>
      </c>
      <c r="D730" s="15" t="s">
        <v>61</v>
      </c>
      <c r="E730" s="93" t="s">
        <v>142</v>
      </c>
      <c r="F730" s="19"/>
      <c r="G730" s="19"/>
      <c r="H730" s="19">
        <v>-175.78</v>
      </c>
      <c r="I730" s="19"/>
      <c r="J730" s="19"/>
      <c r="K730" s="83"/>
      <c r="L730" s="34"/>
      <c r="M730" s="14"/>
    </row>
    <row r="731" spans="2:13" ht="60">
      <c r="B731" s="12">
        <v>41494</v>
      </c>
      <c r="C731" s="15" t="s">
        <v>1276</v>
      </c>
      <c r="D731" s="15" t="s">
        <v>154</v>
      </c>
      <c r="E731" s="93" t="s">
        <v>855</v>
      </c>
      <c r="F731" s="19"/>
      <c r="G731" s="19"/>
      <c r="H731" s="133">
        <v>-71308.56</v>
      </c>
      <c r="I731" s="19"/>
      <c r="J731" s="19"/>
      <c r="K731" s="83"/>
      <c r="L731" s="34"/>
      <c r="M731" s="14"/>
    </row>
    <row r="732" spans="2:13" ht="60">
      <c r="B732" s="12">
        <v>41494</v>
      </c>
      <c r="C732" s="15" t="s">
        <v>1277</v>
      </c>
      <c r="D732" s="15" t="s">
        <v>154</v>
      </c>
      <c r="E732" s="93" t="s">
        <v>855</v>
      </c>
      <c r="F732" s="19"/>
      <c r="G732" s="19"/>
      <c r="H732" s="133">
        <v>-7736.29</v>
      </c>
      <c r="I732" s="19"/>
      <c r="J732" s="19"/>
      <c r="K732" s="83"/>
      <c r="L732" s="34"/>
      <c r="M732" s="14"/>
    </row>
    <row r="733" spans="2:13" ht="60">
      <c r="B733" s="35">
        <v>41494</v>
      </c>
      <c r="C733" s="37" t="s">
        <v>1285</v>
      </c>
      <c r="D733" s="15" t="s">
        <v>154</v>
      </c>
      <c r="E733" s="93" t="s">
        <v>855</v>
      </c>
      <c r="F733" s="19"/>
      <c r="G733" s="19">
        <v>-14662.32</v>
      </c>
      <c r="H733" s="133"/>
      <c r="I733" s="19"/>
      <c r="J733" s="19"/>
      <c r="K733" s="83"/>
      <c r="L733" s="34"/>
      <c r="M733" s="14"/>
    </row>
    <row r="734" spans="2:13" ht="60">
      <c r="B734" s="35">
        <v>41494</v>
      </c>
      <c r="C734" s="37" t="s">
        <v>1284</v>
      </c>
      <c r="D734" s="15" t="s">
        <v>154</v>
      </c>
      <c r="E734" s="93" t="s">
        <v>855</v>
      </c>
      <c r="F734" s="19"/>
      <c r="G734" s="19">
        <v>-11811.5</v>
      </c>
      <c r="H734" s="133"/>
      <c r="I734" s="19"/>
      <c r="J734" s="19"/>
      <c r="K734" s="83"/>
      <c r="L734" s="34"/>
      <c r="M734" s="14"/>
    </row>
    <row r="735" spans="1:13" ht="60">
      <c r="A735" s="6"/>
      <c r="B735" s="35">
        <v>41494</v>
      </c>
      <c r="C735" s="37" t="s">
        <v>1283</v>
      </c>
      <c r="D735" s="15" t="s">
        <v>154</v>
      </c>
      <c r="E735" s="93" t="s">
        <v>855</v>
      </c>
      <c r="F735" s="19"/>
      <c r="G735" s="19">
        <v>-3508.91</v>
      </c>
      <c r="H735" s="133"/>
      <c r="I735" s="19"/>
      <c r="J735" s="19"/>
      <c r="K735" s="83"/>
      <c r="L735" s="34"/>
      <c r="M735" s="14"/>
    </row>
    <row r="736" spans="1:13" ht="60">
      <c r="A736" s="6"/>
      <c r="B736" s="35">
        <v>41494</v>
      </c>
      <c r="C736" s="37" t="s">
        <v>1286</v>
      </c>
      <c r="D736" s="15" t="s">
        <v>154</v>
      </c>
      <c r="E736" s="93" t="s">
        <v>855</v>
      </c>
      <c r="F736" s="19"/>
      <c r="G736" s="19">
        <v>-163.92</v>
      </c>
      <c r="H736" s="133"/>
      <c r="I736" s="19"/>
      <c r="J736" s="19"/>
      <c r="K736" s="83"/>
      <c r="L736" s="34"/>
      <c r="M736" s="14"/>
    </row>
    <row r="737" spans="1:13" ht="60">
      <c r="A737" s="6"/>
      <c r="B737" s="35">
        <v>41495</v>
      </c>
      <c r="C737" s="37" t="s">
        <v>241</v>
      </c>
      <c r="D737" s="15" t="s">
        <v>138</v>
      </c>
      <c r="E737" s="93" t="s">
        <v>19</v>
      </c>
      <c r="F737" s="19"/>
      <c r="G737" s="19">
        <v>-24</v>
      </c>
      <c r="H737" s="19"/>
      <c r="I737" s="19"/>
      <c r="J737" s="19"/>
      <c r="K737" s="83"/>
      <c r="L737" s="34"/>
      <c r="M737" s="14"/>
    </row>
    <row r="738" spans="1:13" ht="15">
      <c r="A738" s="6"/>
      <c r="B738" s="35">
        <v>41495</v>
      </c>
      <c r="C738" s="37" t="s">
        <v>1924</v>
      </c>
      <c r="D738" s="15" t="s">
        <v>86</v>
      </c>
      <c r="E738" s="93" t="s">
        <v>48</v>
      </c>
      <c r="F738" s="19"/>
      <c r="G738" s="19"/>
      <c r="H738" s="19">
        <v>-171.9</v>
      </c>
      <c r="I738" s="19"/>
      <c r="J738" s="19"/>
      <c r="K738" s="83"/>
      <c r="L738" s="34"/>
      <c r="M738" s="14"/>
    </row>
    <row r="739" spans="1:13" ht="30">
      <c r="A739" s="6"/>
      <c r="B739" s="114">
        <v>41495</v>
      </c>
      <c r="C739" s="93" t="s">
        <v>1310</v>
      </c>
      <c r="D739" s="15" t="s">
        <v>147</v>
      </c>
      <c r="E739" s="93" t="s">
        <v>24</v>
      </c>
      <c r="F739" s="15"/>
      <c r="G739" s="93"/>
      <c r="H739" s="19">
        <v>-52.69</v>
      </c>
      <c r="I739" s="93"/>
      <c r="J739" s="15"/>
      <c r="K739" s="93"/>
      <c r="L739" s="34"/>
      <c r="M739" s="14"/>
    </row>
    <row r="740" spans="1:13" ht="15">
      <c r="A740" s="6"/>
      <c r="B740" s="114">
        <v>41495</v>
      </c>
      <c r="C740" s="93" t="s">
        <v>1311</v>
      </c>
      <c r="D740" s="15" t="s">
        <v>147</v>
      </c>
      <c r="E740" s="93" t="s">
        <v>24</v>
      </c>
      <c r="F740" s="15"/>
      <c r="G740" s="93"/>
      <c r="H740" s="19">
        <v>-52.69</v>
      </c>
      <c r="I740" s="93"/>
      <c r="J740" s="15"/>
      <c r="K740" s="93"/>
      <c r="L740" s="34"/>
      <c r="M740" s="14"/>
    </row>
    <row r="741" spans="1:13" ht="15">
      <c r="A741" s="6"/>
      <c r="B741" s="114">
        <v>41495</v>
      </c>
      <c r="C741" s="15" t="s">
        <v>1425</v>
      </c>
      <c r="D741" s="15" t="s">
        <v>55</v>
      </c>
      <c r="E741" s="93" t="s">
        <v>96</v>
      </c>
      <c r="F741" s="19"/>
      <c r="G741" s="19"/>
      <c r="H741" s="19">
        <v>-178.14</v>
      </c>
      <c r="I741" s="19"/>
      <c r="J741" s="19"/>
      <c r="K741" s="83"/>
      <c r="L741" s="34"/>
      <c r="M741" s="14"/>
    </row>
    <row r="742" spans="1:13" ht="30">
      <c r="A742" s="6"/>
      <c r="B742" s="115">
        <v>41498</v>
      </c>
      <c r="C742" s="37" t="s">
        <v>1906</v>
      </c>
      <c r="D742" s="15" t="s">
        <v>86</v>
      </c>
      <c r="E742" s="93" t="s">
        <v>48</v>
      </c>
      <c r="F742" s="19"/>
      <c r="G742" s="19"/>
      <c r="H742" s="19">
        <v>-832.89</v>
      </c>
      <c r="I742" s="19"/>
      <c r="J742" s="19"/>
      <c r="K742" s="83"/>
      <c r="L742" s="34"/>
      <c r="M742" s="14"/>
    </row>
    <row r="743" spans="1:13" ht="30">
      <c r="A743" s="6"/>
      <c r="B743" s="114">
        <v>41499</v>
      </c>
      <c r="C743" s="93" t="s">
        <v>1309</v>
      </c>
      <c r="D743" s="15" t="s">
        <v>155</v>
      </c>
      <c r="E743" s="93" t="s">
        <v>851</v>
      </c>
      <c r="F743" s="15"/>
      <c r="G743" s="93"/>
      <c r="H743" s="19">
        <v>-322</v>
      </c>
      <c r="I743" s="93"/>
      <c r="J743" s="15"/>
      <c r="K743" s="93"/>
      <c r="L743" s="34"/>
      <c r="M743" s="14"/>
    </row>
    <row r="744" spans="1:13" ht="30">
      <c r="A744" s="6"/>
      <c r="B744" s="114">
        <v>41499</v>
      </c>
      <c r="C744" s="93" t="s">
        <v>1313</v>
      </c>
      <c r="D744" s="15" t="s">
        <v>157</v>
      </c>
      <c r="E744" s="93" t="s">
        <v>858</v>
      </c>
      <c r="F744" s="15"/>
      <c r="G744" s="93"/>
      <c r="H744" s="19">
        <v>-360</v>
      </c>
      <c r="I744" s="93"/>
      <c r="J744" s="15"/>
      <c r="K744" s="93"/>
      <c r="L744" s="34"/>
      <c r="M744" s="14"/>
    </row>
    <row r="745" spans="1:13" ht="75">
      <c r="A745" s="6"/>
      <c r="B745" s="114">
        <v>41499</v>
      </c>
      <c r="C745" s="93" t="s">
        <v>1312</v>
      </c>
      <c r="D745" s="15" t="s">
        <v>157</v>
      </c>
      <c r="E745" s="93" t="s">
        <v>858</v>
      </c>
      <c r="F745" s="15"/>
      <c r="G745" s="93"/>
      <c r="H745" s="19">
        <v>-95.7</v>
      </c>
      <c r="I745" s="93"/>
      <c r="J745" s="15"/>
      <c r="K745" s="93"/>
      <c r="L745" s="34"/>
      <c r="M745" s="14"/>
    </row>
    <row r="746" spans="1:13" ht="75">
      <c r="A746" s="6"/>
      <c r="B746" s="115">
        <v>41500</v>
      </c>
      <c r="C746" s="37" t="s">
        <v>285</v>
      </c>
      <c r="D746" s="15" t="s">
        <v>138</v>
      </c>
      <c r="E746" s="93" t="s">
        <v>19</v>
      </c>
      <c r="F746" s="36">
        <v>-30</v>
      </c>
      <c r="G746" s="19"/>
      <c r="H746" s="19"/>
      <c r="I746" s="19"/>
      <c r="J746" s="19"/>
      <c r="K746" s="83"/>
      <c r="L746" s="34"/>
      <c r="M746" s="14"/>
    </row>
    <row r="747" spans="1:13" ht="15">
      <c r="A747" s="6"/>
      <c r="B747" s="114">
        <v>41500</v>
      </c>
      <c r="C747" s="15" t="s">
        <v>1212</v>
      </c>
      <c r="D747" s="15" t="s">
        <v>55</v>
      </c>
      <c r="E747" s="93" t="s">
        <v>96</v>
      </c>
      <c r="F747" s="19"/>
      <c r="G747" s="19">
        <v>-2232.5</v>
      </c>
      <c r="H747" s="19"/>
      <c r="I747" s="19"/>
      <c r="J747" s="19"/>
      <c r="K747" s="83"/>
      <c r="L747" s="34"/>
      <c r="M747" s="14"/>
    </row>
    <row r="748" spans="1:13" ht="30">
      <c r="A748" s="6"/>
      <c r="B748" s="114">
        <v>41500</v>
      </c>
      <c r="C748" s="15" t="s">
        <v>1211</v>
      </c>
      <c r="D748" s="15" t="s">
        <v>157</v>
      </c>
      <c r="E748" s="93" t="s">
        <v>858</v>
      </c>
      <c r="F748" s="19"/>
      <c r="G748" s="19">
        <v>-22565.76</v>
      </c>
      <c r="H748" s="19"/>
      <c r="I748" s="19"/>
      <c r="J748" s="19"/>
      <c r="K748" s="83"/>
      <c r="L748" s="34"/>
      <c r="M748" s="14"/>
    </row>
    <row r="749" spans="1:13" ht="75">
      <c r="A749" s="6"/>
      <c r="B749" s="114">
        <v>41500</v>
      </c>
      <c r="C749" s="93" t="s">
        <v>1314</v>
      </c>
      <c r="D749" s="15" t="s">
        <v>146</v>
      </c>
      <c r="E749" s="93" t="s">
        <v>16</v>
      </c>
      <c r="F749" s="15"/>
      <c r="G749" s="93"/>
      <c r="H749" s="19">
        <v>-120</v>
      </c>
      <c r="I749" s="93"/>
      <c r="J749" s="15"/>
      <c r="K749" s="93"/>
      <c r="L749" s="34"/>
      <c r="M749" s="14"/>
    </row>
    <row r="750" spans="1:13" ht="15">
      <c r="A750" s="6"/>
      <c r="B750" s="115">
        <v>41501</v>
      </c>
      <c r="C750" s="37" t="s">
        <v>241</v>
      </c>
      <c r="D750" s="15" t="s">
        <v>138</v>
      </c>
      <c r="E750" s="93" t="s">
        <v>19</v>
      </c>
      <c r="F750" s="19"/>
      <c r="G750" s="19">
        <v>-24</v>
      </c>
      <c r="H750" s="19"/>
      <c r="I750" s="19"/>
      <c r="J750" s="19"/>
      <c r="K750" s="83"/>
      <c r="L750" s="34"/>
      <c r="M750" s="14"/>
    </row>
    <row r="751" spans="1:13" ht="15">
      <c r="A751" s="6"/>
      <c r="B751" s="114">
        <v>41501</v>
      </c>
      <c r="C751" s="93" t="s">
        <v>1315</v>
      </c>
      <c r="D751" s="15" t="s">
        <v>86</v>
      </c>
      <c r="E751" s="93" t="s">
        <v>48</v>
      </c>
      <c r="F751" s="15"/>
      <c r="G751" s="93"/>
      <c r="H751" s="19">
        <v>-1079.8</v>
      </c>
      <c r="I751" s="93"/>
      <c r="J751" s="15"/>
      <c r="K751" s="93"/>
      <c r="L751" s="34"/>
      <c r="M751" s="14"/>
    </row>
    <row r="752" spans="1:13" ht="30">
      <c r="A752" s="6"/>
      <c r="B752" s="114">
        <v>41501</v>
      </c>
      <c r="C752" s="15" t="s">
        <v>1426</v>
      </c>
      <c r="D752" s="15" t="s">
        <v>55</v>
      </c>
      <c r="E752" s="93" t="s">
        <v>96</v>
      </c>
      <c r="F752" s="19"/>
      <c r="G752" s="19"/>
      <c r="H752" s="19">
        <v>-223.9</v>
      </c>
      <c r="I752" s="19"/>
      <c r="J752" s="19"/>
      <c r="K752" s="83"/>
      <c r="L752" s="34"/>
      <c r="M752" s="14"/>
    </row>
    <row r="753" spans="1:13" ht="30">
      <c r="A753" s="6"/>
      <c r="B753" s="114">
        <v>41501</v>
      </c>
      <c r="C753" s="15" t="s">
        <v>1408</v>
      </c>
      <c r="D753" s="15" t="s">
        <v>157</v>
      </c>
      <c r="E753" s="93" t="s">
        <v>858</v>
      </c>
      <c r="F753" s="19"/>
      <c r="G753" s="19"/>
      <c r="H753" s="19">
        <v>-500</v>
      </c>
      <c r="I753" s="19"/>
      <c r="J753" s="19"/>
      <c r="K753" s="83"/>
      <c r="L753" s="34"/>
      <c r="M753" s="14"/>
    </row>
    <row r="754" spans="1:13" ht="75">
      <c r="A754" s="6"/>
      <c r="B754" s="114">
        <v>41501</v>
      </c>
      <c r="C754" s="93" t="s">
        <v>1316</v>
      </c>
      <c r="D754" s="15" t="s">
        <v>131</v>
      </c>
      <c r="E754" s="93" t="s">
        <v>115</v>
      </c>
      <c r="F754" s="15"/>
      <c r="G754" s="93"/>
      <c r="H754" s="19">
        <v>-1460</v>
      </c>
      <c r="I754" s="93"/>
      <c r="J754" s="15"/>
      <c r="K754" s="93"/>
      <c r="L754" s="34"/>
      <c r="M754" s="14"/>
    </row>
    <row r="755" spans="1:13" ht="15">
      <c r="A755" s="6"/>
      <c r="B755" s="114">
        <v>41501</v>
      </c>
      <c r="C755" s="15" t="s">
        <v>1405</v>
      </c>
      <c r="D755" s="15" t="s">
        <v>87</v>
      </c>
      <c r="E755" s="93" t="s">
        <v>28</v>
      </c>
      <c r="F755" s="19">
        <v>-1099.98</v>
      </c>
      <c r="G755" s="19"/>
      <c r="H755" s="19"/>
      <c r="I755" s="19"/>
      <c r="J755" s="19"/>
      <c r="K755" s="83"/>
      <c r="L755" s="34"/>
      <c r="M755" s="14"/>
    </row>
    <row r="756" spans="1:13" ht="60">
      <c r="A756" s="6"/>
      <c r="B756" s="115">
        <v>41502</v>
      </c>
      <c r="C756" s="37" t="s">
        <v>1910</v>
      </c>
      <c r="D756" s="15" t="s">
        <v>86</v>
      </c>
      <c r="E756" s="93" t="s">
        <v>48</v>
      </c>
      <c r="F756" s="19"/>
      <c r="G756" s="19"/>
      <c r="H756" s="19">
        <v>-848.47</v>
      </c>
      <c r="I756" s="19"/>
      <c r="J756" s="19"/>
      <c r="K756" s="83"/>
      <c r="L756" s="34"/>
      <c r="M756" s="14"/>
    </row>
    <row r="757" spans="1:13" ht="30">
      <c r="A757" s="6"/>
      <c r="B757" s="114">
        <v>41502</v>
      </c>
      <c r="C757" s="93" t="s">
        <v>1319</v>
      </c>
      <c r="D757" s="15" t="s">
        <v>86</v>
      </c>
      <c r="E757" s="93" t="s">
        <v>48</v>
      </c>
      <c r="F757" s="15"/>
      <c r="G757" s="93"/>
      <c r="H757" s="19">
        <v>-409.7</v>
      </c>
      <c r="I757" s="93"/>
      <c r="J757" s="15"/>
      <c r="K757" s="93"/>
      <c r="L757" s="34"/>
      <c r="M757" s="14"/>
    </row>
    <row r="758" spans="1:13" ht="30">
      <c r="A758" s="6"/>
      <c r="B758" s="114">
        <v>41502</v>
      </c>
      <c r="C758" s="93" t="s">
        <v>1320</v>
      </c>
      <c r="D758" s="15" t="s">
        <v>55</v>
      </c>
      <c r="E758" s="93" t="s">
        <v>96</v>
      </c>
      <c r="F758" s="15"/>
      <c r="G758" s="93"/>
      <c r="H758" s="19">
        <v>-100</v>
      </c>
      <c r="I758" s="93"/>
      <c r="J758" s="15"/>
      <c r="K758" s="93"/>
      <c r="L758" s="34"/>
      <c r="M758" s="14"/>
    </row>
    <row r="759" spans="1:13" ht="30">
      <c r="A759" s="6"/>
      <c r="B759" s="114">
        <v>41502</v>
      </c>
      <c r="C759" s="93" t="s">
        <v>1318</v>
      </c>
      <c r="D759" s="15" t="s">
        <v>75</v>
      </c>
      <c r="E759" s="93" t="s">
        <v>140</v>
      </c>
      <c r="F759" s="15"/>
      <c r="G759" s="93"/>
      <c r="H759" s="19">
        <v>-455</v>
      </c>
      <c r="I759" s="93"/>
      <c r="J759" s="15"/>
      <c r="K759" s="93"/>
      <c r="L759" s="34"/>
      <c r="M759" s="14"/>
    </row>
    <row r="760" spans="1:13" ht="60">
      <c r="A760" s="6"/>
      <c r="B760" s="114">
        <v>41502</v>
      </c>
      <c r="C760" s="93" t="s">
        <v>1317</v>
      </c>
      <c r="D760" s="15" t="s">
        <v>75</v>
      </c>
      <c r="E760" s="93" t="s">
        <v>140</v>
      </c>
      <c r="F760" s="15"/>
      <c r="G760" s="93"/>
      <c r="H760" s="19">
        <v>-320</v>
      </c>
      <c r="I760" s="93"/>
      <c r="J760" s="15"/>
      <c r="K760" s="93"/>
      <c r="L760" s="34"/>
      <c r="M760" s="14"/>
    </row>
    <row r="761" spans="1:13" ht="60">
      <c r="A761" s="6"/>
      <c r="B761" s="115">
        <v>41505</v>
      </c>
      <c r="C761" s="37" t="s">
        <v>241</v>
      </c>
      <c r="D761" s="15" t="s">
        <v>138</v>
      </c>
      <c r="E761" s="93" t="s">
        <v>19</v>
      </c>
      <c r="F761" s="19"/>
      <c r="G761" s="19">
        <v>-24</v>
      </c>
      <c r="H761" s="19"/>
      <c r="I761" s="19"/>
      <c r="J761" s="19"/>
      <c r="K761" s="83"/>
      <c r="L761" s="34"/>
      <c r="M761" s="14"/>
    </row>
    <row r="762" spans="1:13" ht="15">
      <c r="A762" s="6"/>
      <c r="B762" s="114">
        <v>41505</v>
      </c>
      <c r="C762" s="93" t="s">
        <v>1321</v>
      </c>
      <c r="D762" s="15" t="s">
        <v>86</v>
      </c>
      <c r="E762" s="93" t="s">
        <v>48</v>
      </c>
      <c r="F762" s="15"/>
      <c r="G762" s="93"/>
      <c r="H762" s="19">
        <v>-2492.4</v>
      </c>
      <c r="I762" s="93"/>
      <c r="J762" s="15"/>
      <c r="K762" s="93"/>
      <c r="L762" s="34"/>
      <c r="M762" s="14"/>
    </row>
    <row r="763" spans="1:13" ht="45">
      <c r="A763" s="6"/>
      <c r="B763" s="114">
        <v>41505</v>
      </c>
      <c r="C763" s="15" t="s">
        <v>1427</v>
      </c>
      <c r="D763" s="15" t="s">
        <v>55</v>
      </c>
      <c r="E763" s="93" t="s">
        <v>96</v>
      </c>
      <c r="F763" s="19"/>
      <c r="G763" s="19"/>
      <c r="H763" s="19">
        <v>-176.5</v>
      </c>
      <c r="I763" s="19"/>
      <c r="J763" s="19"/>
      <c r="K763" s="83"/>
      <c r="L763" s="34"/>
      <c r="M763" s="14"/>
    </row>
    <row r="764" spans="1:13" ht="30">
      <c r="A764" s="6"/>
      <c r="B764" s="114">
        <v>41505</v>
      </c>
      <c r="C764" s="93" t="s">
        <v>1323</v>
      </c>
      <c r="D764" s="15" t="s">
        <v>55</v>
      </c>
      <c r="E764" s="93" t="s">
        <v>96</v>
      </c>
      <c r="F764" s="15"/>
      <c r="G764" s="93"/>
      <c r="H764" s="19">
        <v>-69</v>
      </c>
      <c r="I764" s="93"/>
      <c r="J764" s="15"/>
      <c r="K764" s="93"/>
      <c r="L764" s="34"/>
      <c r="M764" s="14"/>
    </row>
    <row r="765" spans="1:13" ht="30">
      <c r="A765" s="6"/>
      <c r="B765" s="114">
        <v>41505</v>
      </c>
      <c r="C765" s="93" t="s">
        <v>1322</v>
      </c>
      <c r="D765" s="15" t="s">
        <v>157</v>
      </c>
      <c r="E765" s="93" t="s">
        <v>858</v>
      </c>
      <c r="F765" s="15"/>
      <c r="G765" s="93"/>
      <c r="H765" s="19">
        <v>-250</v>
      </c>
      <c r="I765" s="93"/>
      <c r="J765" s="15"/>
      <c r="K765" s="93"/>
      <c r="L765" s="34"/>
      <c r="M765" s="14"/>
    </row>
    <row r="766" spans="1:13" ht="75">
      <c r="A766" s="6"/>
      <c r="B766" s="35">
        <v>41506</v>
      </c>
      <c r="C766" s="37" t="s">
        <v>1290</v>
      </c>
      <c r="D766" s="15" t="s">
        <v>152</v>
      </c>
      <c r="E766" s="93" t="s">
        <v>461</v>
      </c>
      <c r="F766" s="19"/>
      <c r="G766" s="19">
        <v>-15947</v>
      </c>
      <c r="H766" s="19"/>
      <c r="I766" s="19"/>
      <c r="J766" s="19"/>
      <c r="K766" s="83"/>
      <c r="L766" s="34"/>
      <c r="M766" s="14"/>
    </row>
    <row r="767" spans="2:13" ht="60">
      <c r="B767" s="12">
        <v>41506</v>
      </c>
      <c r="C767" s="93" t="s">
        <v>1324</v>
      </c>
      <c r="D767" s="15" t="s">
        <v>86</v>
      </c>
      <c r="E767" s="93" t="s">
        <v>48</v>
      </c>
      <c r="F767" s="15"/>
      <c r="G767" s="93"/>
      <c r="H767" s="19">
        <v>-2005</v>
      </c>
      <c r="I767" s="93"/>
      <c r="J767" s="15"/>
      <c r="K767" s="93"/>
      <c r="L767" s="34"/>
      <c r="M767" s="14"/>
    </row>
    <row r="768" spans="1:13" ht="30">
      <c r="A768" s="6"/>
      <c r="B768" s="63">
        <v>41507</v>
      </c>
      <c r="C768" s="62" t="s">
        <v>1436</v>
      </c>
      <c r="D768" s="15" t="s">
        <v>55</v>
      </c>
      <c r="E768" s="93" t="s">
        <v>96</v>
      </c>
      <c r="F768" s="64"/>
      <c r="G768" s="64"/>
      <c r="H768" s="19"/>
      <c r="I768" s="64"/>
      <c r="J768" s="64">
        <v>-384</v>
      </c>
      <c r="K768" s="83"/>
      <c r="L768" s="34"/>
      <c r="M768" s="14"/>
    </row>
    <row r="769" spans="1:13" ht="30">
      <c r="A769" s="6"/>
      <c r="B769" s="114">
        <v>41508</v>
      </c>
      <c r="C769" s="93" t="s">
        <v>1325</v>
      </c>
      <c r="D769" s="15" t="s">
        <v>86</v>
      </c>
      <c r="E769" s="93" t="s">
        <v>48</v>
      </c>
      <c r="F769" s="15"/>
      <c r="G769" s="93"/>
      <c r="H769" s="19">
        <v>-1968.6</v>
      </c>
      <c r="I769" s="93"/>
      <c r="J769" s="15"/>
      <c r="K769" s="93"/>
      <c r="L769" s="34"/>
      <c r="M769" s="14"/>
    </row>
    <row r="770" spans="1:13" ht="30">
      <c r="A770" s="6"/>
      <c r="B770" s="115">
        <v>41508</v>
      </c>
      <c r="C770" s="37" t="s">
        <v>1902</v>
      </c>
      <c r="D770" s="15" t="s">
        <v>86</v>
      </c>
      <c r="E770" s="93" t="s">
        <v>48</v>
      </c>
      <c r="F770" s="19"/>
      <c r="G770" s="19"/>
      <c r="H770" s="19">
        <v>-717.41</v>
      </c>
      <c r="I770" s="19"/>
      <c r="J770" s="19"/>
      <c r="K770" s="83"/>
      <c r="L770" s="34"/>
      <c r="M770" s="14"/>
    </row>
    <row r="771" spans="1:13" ht="30">
      <c r="A771" s="6"/>
      <c r="B771" s="114">
        <v>41508</v>
      </c>
      <c r="C771" s="93" t="s">
        <v>1203</v>
      </c>
      <c r="D771" s="15" t="s">
        <v>155</v>
      </c>
      <c r="E771" s="93" t="s">
        <v>851</v>
      </c>
      <c r="F771" s="15"/>
      <c r="G771" s="93"/>
      <c r="H771" s="19">
        <v>-999.82</v>
      </c>
      <c r="I771" s="93"/>
      <c r="J771" s="15"/>
      <c r="K771" s="93"/>
      <c r="L771" s="34"/>
      <c r="M771" s="14"/>
    </row>
    <row r="772" spans="1:13" ht="75">
      <c r="A772" s="6"/>
      <c r="B772" s="114">
        <v>41509</v>
      </c>
      <c r="C772" s="15" t="s">
        <v>1294</v>
      </c>
      <c r="D772" s="15" t="s">
        <v>70</v>
      </c>
      <c r="E772" s="93" t="s">
        <v>1287</v>
      </c>
      <c r="F772" s="19"/>
      <c r="G772" s="19">
        <v>-60</v>
      </c>
      <c r="H772" s="19"/>
      <c r="I772" s="19"/>
      <c r="J772" s="19"/>
      <c r="K772" s="83"/>
      <c r="L772" s="34"/>
      <c r="M772" s="14"/>
    </row>
    <row r="773" spans="1:13" ht="30">
      <c r="A773" s="6"/>
      <c r="B773" s="114">
        <v>41509</v>
      </c>
      <c r="C773" s="93" t="s">
        <v>1326</v>
      </c>
      <c r="D773" s="15" t="s">
        <v>147</v>
      </c>
      <c r="E773" s="93" t="s">
        <v>24</v>
      </c>
      <c r="F773" s="15"/>
      <c r="G773" s="93"/>
      <c r="H773" s="19">
        <v>-62.7</v>
      </c>
      <c r="I773" s="93"/>
      <c r="J773" s="15"/>
      <c r="K773" s="93"/>
      <c r="L773" s="34"/>
      <c r="M773" s="14"/>
    </row>
    <row r="774" spans="1:13" ht="15">
      <c r="A774" s="6"/>
      <c r="B774" s="114">
        <v>41509</v>
      </c>
      <c r="C774" s="15" t="s">
        <v>1263</v>
      </c>
      <c r="D774" s="15" t="s">
        <v>61</v>
      </c>
      <c r="E774" s="93" t="s">
        <v>142</v>
      </c>
      <c r="F774" s="19"/>
      <c r="G774" s="19">
        <v>-7865.18</v>
      </c>
      <c r="H774" s="19"/>
      <c r="I774" s="19"/>
      <c r="J774" s="19"/>
      <c r="K774" s="83"/>
      <c r="L774" s="34"/>
      <c r="M774" s="14"/>
    </row>
    <row r="775" spans="1:13" ht="90">
      <c r="A775" s="6"/>
      <c r="B775" s="114">
        <v>41511</v>
      </c>
      <c r="C775" s="93" t="s">
        <v>1328</v>
      </c>
      <c r="D775" s="15" t="s">
        <v>86</v>
      </c>
      <c r="E775" s="93" t="s">
        <v>48</v>
      </c>
      <c r="F775" s="15"/>
      <c r="G775" s="93"/>
      <c r="H775" s="19">
        <v>-589.3</v>
      </c>
      <c r="I775" s="93"/>
      <c r="J775" s="15"/>
      <c r="K775" s="93"/>
      <c r="L775" s="34"/>
      <c r="M775" s="14"/>
    </row>
    <row r="776" spans="1:13" ht="30">
      <c r="A776" s="6"/>
      <c r="B776" s="114">
        <v>41511</v>
      </c>
      <c r="C776" s="93" t="s">
        <v>1327</v>
      </c>
      <c r="D776" s="15" t="s">
        <v>156</v>
      </c>
      <c r="E776" s="93" t="s">
        <v>853</v>
      </c>
      <c r="F776" s="15"/>
      <c r="G776" s="93"/>
      <c r="H776" s="19">
        <v>-500</v>
      </c>
      <c r="I776" s="93"/>
      <c r="J776" s="15"/>
      <c r="K776" s="93"/>
      <c r="L776" s="34"/>
      <c r="M776" s="14"/>
    </row>
    <row r="777" spans="1:13" ht="30">
      <c r="A777" s="6"/>
      <c r="B777" s="12">
        <v>41511</v>
      </c>
      <c r="C777" s="15" t="s">
        <v>1662</v>
      </c>
      <c r="D777" s="15" t="s">
        <v>155</v>
      </c>
      <c r="E777" s="93" t="s">
        <v>851</v>
      </c>
      <c r="F777" s="19"/>
      <c r="G777" s="19"/>
      <c r="H777" s="19">
        <v>-999.95</v>
      </c>
      <c r="I777" s="19"/>
      <c r="J777" s="19"/>
      <c r="K777" s="83"/>
      <c r="L777" s="34"/>
      <c r="M777" s="14"/>
    </row>
    <row r="778" spans="1:13" ht="75">
      <c r="A778" s="6"/>
      <c r="B778" s="115">
        <v>41512</v>
      </c>
      <c r="C778" s="37" t="s">
        <v>241</v>
      </c>
      <c r="D778" s="15" t="s">
        <v>138</v>
      </c>
      <c r="E778" s="93" t="s">
        <v>19</v>
      </c>
      <c r="F778" s="19"/>
      <c r="G778" s="19">
        <v>-96</v>
      </c>
      <c r="H778" s="19"/>
      <c r="I778" s="19"/>
      <c r="J778" s="19"/>
      <c r="K778" s="83"/>
      <c r="L778" s="34"/>
      <c r="M778" s="14"/>
    </row>
    <row r="779" spans="1:13" ht="15">
      <c r="A779" s="6"/>
      <c r="B779" s="114">
        <v>41512</v>
      </c>
      <c r="C779" s="15" t="s">
        <v>1430</v>
      </c>
      <c r="D779" s="15" t="s">
        <v>61</v>
      </c>
      <c r="E779" s="93" t="s">
        <v>142</v>
      </c>
      <c r="F779" s="19"/>
      <c r="G779" s="19"/>
      <c r="H779" s="19">
        <v>-281.97</v>
      </c>
      <c r="I779" s="19"/>
      <c r="J779" s="19"/>
      <c r="K779" s="83"/>
      <c r="L779" s="34"/>
      <c r="M779" s="14"/>
    </row>
    <row r="780" spans="1:13" ht="45">
      <c r="A780" s="6"/>
      <c r="B780" s="114">
        <v>41512</v>
      </c>
      <c r="C780" s="15" t="s">
        <v>1429</v>
      </c>
      <c r="D780" s="15" t="s">
        <v>61</v>
      </c>
      <c r="E780" s="93" t="s">
        <v>142</v>
      </c>
      <c r="F780" s="19"/>
      <c r="G780" s="19"/>
      <c r="H780" s="19">
        <v>-242.11</v>
      </c>
      <c r="I780" s="19"/>
      <c r="J780" s="19"/>
      <c r="K780" s="83"/>
      <c r="L780" s="34"/>
      <c r="M780" s="14"/>
    </row>
    <row r="781" spans="1:13" ht="45">
      <c r="A781" s="6"/>
      <c r="B781" s="114">
        <v>41512</v>
      </c>
      <c r="C781" s="93" t="s">
        <v>1329</v>
      </c>
      <c r="D781" s="15" t="s">
        <v>55</v>
      </c>
      <c r="E781" s="93" t="s">
        <v>96</v>
      </c>
      <c r="F781" s="15"/>
      <c r="G781" s="93"/>
      <c r="H781" s="19">
        <v>-360</v>
      </c>
      <c r="I781" s="93"/>
      <c r="J781" s="15"/>
      <c r="K781" s="93"/>
      <c r="L781" s="34"/>
      <c r="M781" s="14"/>
    </row>
    <row r="782" spans="1:13" ht="30">
      <c r="A782" s="6"/>
      <c r="B782" s="115">
        <v>41513</v>
      </c>
      <c r="C782" s="37" t="s">
        <v>1907</v>
      </c>
      <c r="D782" s="15" t="s">
        <v>86</v>
      </c>
      <c r="E782" s="93" t="s">
        <v>48</v>
      </c>
      <c r="F782" s="19"/>
      <c r="G782" s="19"/>
      <c r="H782" s="19">
        <v>-657.66</v>
      </c>
      <c r="I782" s="19"/>
      <c r="J782" s="19"/>
      <c r="K782" s="83"/>
      <c r="L782" s="34"/>
      <c r="M782" s="14"/>
    </row>
    <row r="783" spans="1:13" ht="30">
      <c r="A783" s="6"/>
      <c r="B783" s="114">
        <v>41513</v>
      </c>
      <c r="C783" s="15" t="s">
        <v>1293</v>
      </c>
      <c r="D783" s="15" t="s">
        <v>88</v>
      </c>
      <c r="E783" s="93" t="s">
        <v>42</v>
      </c>
      <c r="F783" s="19"/>
      <c r="G783" s="19">
        <v>-252</v>
      </c>
      <c r="H783" s="19"/>
      <c r="I783" s="19"/>
      <c r="J783" s="19"/>
      <c r="K783" s="83"/>
      <c r="L783" s="34"/>
      <c r="M783" s="14"/>
    </row>
    <row r="784" spans="1:13" ht="15">
      <c r="A784" s="6"/>
      <c r="B784" s="114">
        <v>41513</v>
      </c>
      <c r="C784" s="15" t="s">
        <v>1293</v>
      </c>
      <c r="D784" s="15" t="s">
        <v>88</v>
      </c>
      <c r="E784" s="93" t="s">
        <v>42</v>
      </c>
      <c r="F784" s="19"/>
      <c r="G784" s="19">
        <v>-2.71</v>
      </c>
      <c r="H784" s="19"/>
      <c r="I784" s="19"/>
      <c r="J784" s="19"/>
      <c r="K784" s="83"/>
      <c r="L784" s="34"/>
      <c r="M784" s="14"/>
    </row>
    <row r="785" spans="1:13" s="39" customFormat="1" ht="15">
      <c r="A785" s="6"/>
      <c r="B785" s="12">
        <v>41513</v>
      </c>
      <c r="C785" s="15" t="s">
        <v>1292</v>
      </c>
      <c r="D785" s="15" t="s">
        <v>88</v>
      </c>
      <c r="E785" s="93" t="s">
        <v>42</v>
      </c>
      <c r="F785" s="19"/>
      <c r="G785" s="19">
        <v>-0.48</v>
      </c>
      <c r="H785" s="19"/>
      <c r="I785" s="19"/>
      <c r="J785" s="19"/>
      <c r="K785" s="83"/>
      <c r="L785" s="34"/>
      <c r="M785" s="14"/>
    </row>
    <row r="786" spans="1:13" ht="15">
      <c r="A786" s="6"/>
      <c r="B786" s="12">
        <v>41513</v>
      </c>
      <c r="C786" s="15" t="s">
        <v>1428</v>
      </c>
      <c r="D786" s="15" t="s">
        <v>61</v>
      </c>
      <c r="E786" s="93" t="s">
        <v>142</v>
      </c>
      <c r="F786" s="19"/>
      <c r="G786" s="19"/>
      <c r="H786" s="19">
        <v>-264.7</v>
      </c>
      <c r="I786" s="19"/>
      <c r="J786" s="19"/>
      <c r="K786" s="83"/>
      <c r="L786" s="34"/>
      <c r="M786" s="14"/>
    </row>
    <row r="787" spans="1:13" ht="45">
      <c r="A787" s="6"/>
      <c r="B787" s="35">
        <v>41514</v>
      </c>
      <c r="C787" s="37" t="s">
        <v>1922</v>
      </c>
      <c r="D787" s="15" t="s">
        <v>68</v>
      </c>
      <c r="E787" s="93" t="s">
        <v>21</v>
      </c>
      <c r="F787" s="19"/>
      <c r="G787" s="19"/>
      <c r="H787" s="19">
        <v>-94.8</v>
      </c>
      <c r="I787" s="19"/>
      <c r="J787" s="19"/>
      <c r="K787" s="83"/>
      <c r="L787" s="34"/>
      <c r="M787" s="14"/>
    </row>
    <row r="788" spans="1:13" ht="45">
      <c r="A788" s="6"/>
      <c r="B788" s="35">
        <v>41514</v>
      </c>
      <c r="C788" s="37" t="s">
        <v>1898</v>
      </c>
      <c r="D788" s="15" t="s">
        <v>153</v>
      </c>
      <c r="E788" s="93" t="s">
        <v>570</v>
      </c>
      <c r="F788" s="19"/>
      <c r="G788" s="19"/>
      <c r="H788" s="19">
        <v>-1817.4</v>
      </c>
      <c r="I788" s="19"/>
      <c r="J788" s="19"/>
      <c r="K788" s="83"/>
      <c r="L788" s="34"/>
      <c r="M788" s="14"/>
    </row>
    <row r="789" spans="1:13" ht="45">
      <c r="A789" s="6"/>
      <c r="B789" s="35">
        <v>41514</v>
      </c>
      <c r="C789" s="37" t="s">
        <v>1899</v>
      </c>
      <c r="D789" s="15" t="s">
        <v>153</v>
      </c>
      <c r="E789" s="93" t="s">
        <v>570</v>
      </c>
      <c r="F789" s="19"/>
      <c r="G789" s="19"/>
      <c r="H789" s="19">
        <v>-149.45</v>
      </c>
      <c r="I789" s="19"/>
      <c r="J789" s="19"/>
      <c r="K789" s="83"/>
      <c r="L789" s="34"/>
      <c r="M789" s="14"/>
    </row>
    <row r="790" spans="1:13" ht="45">
      <c r="A790" s="6"/>
      <c r="B790" s="12">
        <v>41514</v>
      </c>
      <c r="C790" s="15" t="s">
        <v>1264</v>
      </c>
      <c r="D790" s="15" t="s">
        <v>87</v>
      </c>
      <c r="E790" s="93" t="s">
        <v>28</v>
      </c>
      <c r="F790" s="19">
        <v>-1600</v>
      </c>
      <c r="G790" s="19"/>
      <c r="H790" s="19"/>
      <c r="I790" s="19"/>
      <c r="J790" s="19"/>
      <c r="K790" s="83"/>
      <c r="L790" s="34"/>
      <c r="M790" s="14"/>
    </row>
    <row r="791" spans="1:13" ht="75">
      <c r="A791" s="6"/>
      <c r="B791" s="35">
        <v>41515</v>
      </c>
      <c r="C791" s="37" t="s">
        <v>1903</v>
      </c>
      <c r="D791" s="15" t="s">
        <v>86</v>
      </c>
      <c r="E791" s="93" t="s">
        <v>48</v>
      </c>
      <c r="F791" s="19"/>
      <c r="G791" s="19"/>
      <c r="H791" s="19">
        <v>-332.94</v>
      </c>
      <c r="I791" s="19"/>
      <c r="J791" s="19"/>
      <c r="K791" s="83"/>
      <c r="L791" s="34"/>
      <c r="M791" s="14"/>
    </row>
    <row r="792" spans="1:13" ht="30">
      <c r="A792" s="6"/>
      <c r="B792" s="35">
        <v>41515</v>
      </c>
      <c r="C792" s="37" t="s">
        <v>1905</v>
      </c>
      <c r="D792" s="15" t="s">
        <v>86</v>
      </c>
      <c r="E792" s="93" t="s">
        <v>48</v>
      </c>
      <c r="F792" s="19"/>
      <c r="G792" s="19"/>
      <c r="H792" s="19">
        <v>-123.51</v>
      </c>
      <c r="I792" s="19"/>
      <c r="J792" s="19"/>
      <c r="K792" s="83"/>
      <c r="L792" s="34"/>
      <c r="M792" s="14"/>
    </row>
    <row r="793" spans="1:13" ht="30">
      <c r="A793" s="6"/>
      <c r="B793" s="35">
        <v>41515</v>
      </c>
      <c r="C793" s="37" t="s">
        <v>1921</v>
      </c>
      <c r="D793" s="15" t="s">
        <v>68</v>
      </c>
      <c r="E793" s="93" t="s">
        <v>21</v>
      </c>
      <c r="F793" s="19"/>
      <c r="G793" s="19"/>
      <c r="H793" s="19">
        <v>-195</v>
      </c>
      <c r="I793" s="19"/>
      <c r="J793" s="19"/>
      <c r="K793" s="83"/>
      <c r="L793" s="34"/>
      <c r="M793" s="14"/>
    </row>
    <row r="794" spans="1:13" ht="45">
      <c r="A794" s="6"/>
      <c r="B794" s="114">
        <v>41515</v>
      </c>
      <c r="C794" s="93" t="s">
        <v>1330</v>
      </c>
      <c r="D794" s="15" t="s">
        <v>156</v>
      </c>
      <c r="E794" s="93" t="s">
        <v>853</v>
      </c>
      <c r="F794" s="15"/>
      <c r="G794" s="93"/>
      <c r="H794" s="19">
        <v>-50</v>
      </c>
      <c r="I794" s="93"/>
      <c r="J794" s="15"/>
      <c r="K794" s="93"/>
      <c r="L794" s="34"/>
      <c r="M794" s="14"/>
    </row>
    <row r="795" spans="1:13" ht="30">
      <c r="A795" s="6"/>
      <c r="B795" s="114">
        <v>41515</v>
      </c>
      <c r="C795" s="93" t="s">
        <v>817</v>
      </c>
      <c r="D795" s="15" t="s">
        <v>146</v>
      </c>
      <c r="E795" s="93" t="s">
        <v>16</v>
      </c>
      <c r="F795" s="15"/>
      <c r="G795" s="93"/>
      <c r="H795" s="19">
        <v>-30</v>
      </c>
      <c r="I795" s="93"/>
      <c r="J795" s="15"/>
      <c r="K795" s="93"/>
      <c r="L795" s="34"/>
      <c r="M795" s="14"/>
    </row>
    <row r="796" spans="1:13" ht="15">
      <c r="A796" s="6"/>
      <c r="B796" s="114">
        <v>41515</v>
      </c>
      <c r="C796" s="15" t="s">
        <v>1265</v>
      </c>
      <c r="D796" s="15" t="s">
        <v>130</v>
      </c>
      <c r="E796" s="93" t="s">
        <v>23</v>
      </c>
      <c r="F796" s="19">
        <v>-2000</v>
      </c>
      <c r="G796" s="19"/>
      <c r="H796" s="19"/>
      <c r="I796" s="19"/>
      <c r="J796" s="19"/>
      <c r="K796" s="83"/>
      <c r="L796" s="34"/>
      <c r="M796" s="14"/>
    </row>
    <row r="797" spans="1:13" ht="75">
      <c r="A797" s="6"/>
      <c r="B797" s="114">
        <v>41516</v>
      </c>
      <c r="C797" s="15" t="s">
        <v>1262</v>
      </c>
      <c r="D797" s="15" t="s">
        <v>61</v>
      </c>
      <c r="E797" s="93" t="s">
        <v>142</v>
      </c>
      <c r="F797" s="19"/>
      <c r="G797" s="19">
        <v>-4286.08</v>
      </c>
      <c r="H797" s="19"/>
      <c r="I797" s="19"/>
      <c r="J797" s="19"/>
      <c r="K797" s="83"/>
      <c r="L797" s="34"/>
      <c r="M797" s="14"/>
    </row>
    <row r="798" spans="1:13" ht="45">
      <c r="A798" s="6"/>
      <c r="B798" s="118">
        <v>41516</v>
      </c>
      <c r="C798" s="62" t="s">
        <v>190</v>
      </c>
      <c r="D798" s="15" t="s">
        <v>55</v>
      </c>
      <c r="E798" s="93" t="s">
        <v>96</v>
      </c>
      <c r="F798" s="64"/>
      <c r="G798" s="64"/>
      <c r="H798" s="19"/>
      <c r="I798" s="64"/>
      <c r="J798" s="64">
        <v>-320</v>
      </c>
      <c r="K798" s="83"/>
      <c r="L798" s="34"/>
      <c r="M798" s="14"/>
    </row>
    <row r="799" spans="1:13" ht="30">
      <c r="A799" s="6"/>
      <c r="B799" s="114">
        <v>41516</v>
      </c>
      <c r="C799" s="93" t="s">
        <v>1598</v>
      </c>
      <c r="D799" s="15" t="s">
        <v>75</v>
      </c>
      <c r="E799" s="93" t="s">
        <v>140</v>
      </c>
      <c r="F799" s="15"/>
      <c r="G799" s="93"/>
      <c r="H799" s="19">
        <v>-320.53</v>
      </c>
      <c r="I799" s="93"/>
      <c r="J799" s="15"/>
      <c r="K799" s="93"/>
      <c r="L799" s="34"/>
      <c r="M799" s="14"/>
    </row>
    <row r="800" spans="1:13" ht="60">
      <c r="A800" s="6"/>
      <c r="B800" s="114">
        <v>41516</v>
      </c>
      <c r="C800" s="93" t="s">
        <v>1331</v>
      </c>
      <c r="D800" s="15" t="s">
        <v>89</v>
      </c>
      <c r="E800" s="93" t="s">
        <v>49</v>
      </c>
      <c r="F800" s="15"/>
      <c r="G800" s="93"/>
      <c r="H800" s="19">
        <v>-4796.55</v>
      </c>
      <c r="I800" s="93"/>
      <c r="J800" s="15"/>
      <c r="K800" s="93"/>
      <c r="L800" s="34"/>
      <c r="M800" s="14"/>
    </row>
    <row r="801" spans="1:13" ht="15">
      <c r="A801" s="6"/>
      <c r="B801" s="115">
        <v>41517</v>
      </c>
      <c r="C801" s="37" t="s">
        <v>1904</v>
      </c>
      <c r="D801" s="15" t="s">
        <v>86</v>
      </c>
      <c r="E801" s="93" t="s">
        <v>48</v>
      </c>
      <c r="F801" s="19"/>
      <c r="G801" s="19"/>
      <c r="H801" s="19">
        <v>-627.92</v>
      </c>
      <c r="I801" s="19"/>
      <c r="J801" s="19"/>
      <c r="K801" s="83"/>
      <c r="L801" s="34"/>
      <c r="M801" s="14"/>
    </row>
    <row r="802" spans="1:13" ht="30">
      <c r="A802" s="6"/>
      <c r="B802" s="114">
        <v>41517</v>
      </c>
      <c r="C802" s="15" t="s">
        <v>1431</v>
      </c>
      <c r="D802" s="15" t="s">
        <v>89</v>
      </c>
      <c r="E802" s="93" t="s">
        <v>49</v>
      </c>
      <c r="F802" s="19"/>
      <c r="G802" s="19"/>
      <c r="H802" s="19">
        <v>-168</v>
      </c>
      <c r="I802" s="19"/>
      <c r="J802" s="19"/>
      <c r="K802" s="83"/>
      <c r="L802" s="34"/>
      <c r="M802" s="14"/>
    </row>
    <row r="803" spans="1:13" ht="15">
      <c r="A803" s="130"/>
      <c r="B803" s="132">
        <v>41518</v>
      </c>
      <c r="C803" s="85" t="s">
        <v>1714</v>
      </c>
      <c r="D803" s="85" t="s">
        <v>66</v>
      </c>
      <c r="E803" s="86" t="s">
        <v>26</v>
      </c>
      <c r="F803" s="87"/>
      <c r="G803" s="87"/>
      <c r="H803" s="87">
        <v>-7600</v>
      </c>
      <c r="I803" s="87"/>
      <c r="J803" s="87"/>
      <c r="K803" s="131" t="s">
        <v>2218</v>
      </c>
      <c r="L803" s="34"/>
      <c r="M803" s="14"/>
    </row>
    <row r="804" spans="1:13" ht="75">
      <c r="A804" s="6"/>
      <c r="B804" s="114">
        <v>41518</v>
      </c>
      <c r="C804" s="15" t="s">
        <v>1266</v>
      </c>
      <c r="D804" s="15" t="s">
        <v>61</v>
      </c>
      <c r="E804" s="93" t="s">
        <v>142</v>
      </c>
      <c r="F804" s="19">
        <v>-190.9</v>
      </c>
      <c r="G804" s="19"/>
      <c r="H804" s="19"/>
      <c r="I804" s="19"/>
      <c r="J804" s="19"/>
      <c r="K804" s="83"/>
      <c r="L804" s="34"/>
      <c r="M804" s="14"/>
    </row>
    <row r="805" spans="1:13" ht="45">
      <c r="A805" s="6"/>
      <c r="B805" s="114">
        <v>41518</v>
      </c>
      <c r="C805" s="15" t="s">
        <v>1211</v>
      </c>
      <c r="D805" s="15" t="s">
        <v>157</v>
      </c>
      <c r="E805" s="93" t="s">
        <v>858</v>
      </c>
      <c r="F805" s="19">
        <v>-6380</v>
      </c>
      <c r="G805" s="19"/>
      <c r="H805" s="19"/>
      <c r="I805" s="19"/>
      <c r="J805" s="19"/>
      <c r="K805" s="83"/>
      <c r="L805" s="34"/>
      <c r="M805" s="14"/>
    </row>
    <row r="806" spans="1:13" ht="75">
      <c r="A806" s="6"/>
      <c r="B806" s="115">
        <v>41519</v>
      </c>
      <c r="C806" s="37" t="s">
        <v>1945</v>
      </c>
      <c r="D806" s="15" t="s">
        <v>86</v>
      </c>
      <c r="E806" s="93" t="s">
        <v>48</v>
      </c>
      <c r="F806" s="19"/>
      <c r="G806" s="19"/>
      <c r="H806" s="19">
        <v>-5047.4</v>
      </c>
      <c r="I806" s="19"/>
      <c r="J806" s="19"/>
      <c r="K806" s="83"/>
      <c r="L806" s="34"/>
      <c r="M806" s="14"/>
    </row>
    <row r="807" spans="1:13" ht="45">
      <c r="A807" s="6"/>
      <c r="B807" s="35">
        <v>41519</v>
      </c>
      <c r="C807" s="37" t="s">
        <v>1944</v>
      </c>
      <c r="D807" s="15" t="s">
        <v>86</v>
      </c>
      <c r="E807" s="93" t="s">
        <v>48</v>
      </c>
      <c r="F807" s="19"/>
      <c r="G807" s="19"/>
      <c r="H807" s="19">
        <v>-193</v>
      </c>
      <c r="I807" s="19"/>
      <c r="J807" s="19"/>
      <c r="K807" s="83"/>
      <c r="L807" s="34"/>
      <c r="M807" s="14"/>
    </row>
    <row r="808" spans="1:13" ht="30">
      <c r="A808" s="6"/>
      <c r="B808" s="12">
        <v>41519</v>
      </c>
      <c r="C808" s="15" t="s">
        <v>1432</v>
      </c>
      <c r="D808" s="15" t="s">
        <v>55</v>
      </c>
      <c r="E808" s="93" t="s">
        <v>96</v>
      </c>
      <c r="F808" s="19"/>
      <c r="G808" s="19"/>
      <c r="H808" s="19">
        <v>-247.64</v>
      </c>
      <c r="I808" s="19"/>
      <c r="J808" s="19"/>
      <c r="K808" s="83"/>
      <c r="L808" s="34"/>
      <c r="M808" s="14"/>
    </row>
    <row r="809" spans="1:13" ht="30">
      <c r="A809" s="6"/>
      <c r="B809" s="12">
        <v>41519</v>
      </c>
      <c r="C809" s="15" t="s">
        <v>1330</v>
      </c>
      <c r="D809" s="15" t="s">
        <v>156</v>
      </c>
      <c r="E809" s="93" t="s">
        <v>853</v>
      </c>
      <c r="F809" s="19"/>
      <c r="G809" s="19"/>
      <c r="H809" s="19">
        <v>-300</v>
      </c>
      <c r="I809" s="19"/>
      <c r="J809" s="19"/>
      <c r="K809" s="98"/>
      <c r="L809" s="34"/>
      <c r="M809" s="14"/>
    </row>
    <row r="810" spans="1:13" ht="30">
      <c r="A810" s="6"/>
      <c r="B810" s="12">
        <v>41519</v>
      </c>
      <c r="C810" s="15" t="s">
        <v>1332</v>
      </c>
      <c r="D810" s="15" t="s">
        <v>130</v>
      </c>
      <c r="E810" s="93" t="s">
        <v>23</v>
      </c>
      <c r="F810" s="19"/>
      <c r="G810" s="19"/>
      <c r="H810" s="19">
        <v>-300</v>
      </c>
      <c r="I810" s="19"/>
      <c r="J810" s="19"/>
      <c r="K810" s="98"/>
      <c r="L810" s="34"/>
      <c r="M810" s="14"/>
    </row>
    <row r="811" spans="1:13" ht="75">
      <c r="A811" s="6"/>
      <c r="B811" s="12">
        <v>41519</v>
      </c>
      <c r="C811" s="15" t="s">
        <v>1333</v>
      </c>
      <c r="D811" s="15" t="s">
        <v>130</v>
      </c>
      <c r="E811" s="93" t="s">
        <v>23</v>
      </c>
      <c r="F811" s="19"/>
      <c r="G811" s="19"/>
      <c r="H811" s="19">
        <v>-300</v>
      </c>
      <c r="I811" s="19"/>
      <c r="J811" s="19"/>
      <c r="K811" s="98"/>
      <c r="L811" s="34"/>
      <c r="M811" s="14"/>
    </row>
    <row r="812" spans="1:13" ht="60">
      <c r="A812" s="6"/>
      <c r="B812" s="12">
        <v>41519</v>
      </c>
      <c r="C812" s="15" t="s">
        <v>1334</v>
      </c>
      <c r="D812" s="15" t="s">
        <v>130</v>
      </c>
      <c r="E812" s="93" t="s">
        <v>23</v>
      </c>
      <c r="F812" s="19"/>
      <c r="G812" s="19"/>
      <c r="H812" s="19">
        <v>-300</v>
      </c>
      <c r="I812" s="19"/>
      <c r="J812" s="19"/>
      <c r="K812" s="98"/>
      <c r="L812" s="34"/>
      <c r="M812" s="14"/>
    </row>
    <row r="813" spans="1:13" ht="15">
      <c r="A813" s="6"/>
      <c r="B813" s="35">
        <v>41520</v>
      </c>
      <c r="C813" s="37" t="s">
        <v>1942</v>
      </c>
      <c r="D813" s="15" t="s">
        <v>86</v>
      </c>
      <c r="E813" s="93" t="s">
        <v>48</v>
      </c>
      <c r="F813" s="19"/>
      <c r="G813" s="19"/>
      <c r="H813" s="19">
        <v>-1304.74</v>
      </c>
      <c r="I813" s="19"/>
      <c r="J813" s="19"/>
      <c r="K813" s="83"/>
      <c r="L813" s="34"/>
      <c r="M813" s="14"/>
    </row>
    <row r="814" spans="1:13" ht="60">
      <c r="A814" s="6"/>
      <c r="B814" s="35">
        <v>41520</v>
      </c>
      <c r="C814" s="37" t="s">
        <v>1948</v>
      </c>
      <c r="D814" s="15" t="s">
        <v>86</v>
      </c>
      <c r="E814" s="93" t="s">
        <v>48</v>
      </c>
      <c r="F814" s="19"/>
      <c r="G814" s="19"/>
      <c r="H814" s="19">
        <v>-473.06</v>
      </c>
      <c r="I814" s="19"/>
      <c r="J814" s="19"/>
      <c r="K814" s="83"/>
      <c r="L814" s="34"/>
      <c r="M814" s="14"/>
    </row>
    <row r="815" spans="1:13" ht="30">
      <c r="A815" s="6"/>
      <c r="B815" s="12">
        <v>41521</v>
      </c>
      <c r="C815" s="15" t="s">
        <v>1663</v>
      </c>
      <c r="D815" s="15" t="s">
        <v>61</v>
      </c>
      <c r="E815" s="93" t="s">
        <v>142</v>
      </c>
      <c r="F815" s="19"/>
      <c r="G815" s="19"/>
      <c r="H815" s="19">
        <v>-228.5</v>
      </c>
      <c r="I815" s="19"/>
      <c r="J815" s="19"/>
      <c r="K815" s="83"/>
      <c r="L815" s="34"/>
      <c r="M815" s="14"/>
    </row>
    <row r="816" spans="1:13" ht="45">
      <c r="A816" s="6"/>
      <c r="B816" s="12">
        <v>41522</v>
      </c>
      <c r="C816" s="37" t="s">
        <v>1407</v>
      </c>
      <c r="D816" s="15" t="s">
        <v>90</v>
      </c>
      <c r="E816" s="93" t="s">
        <v>50</v>
      </c>
      <c r="F816" s="19"/>
      <c r="G816" s="19">
        <v>-1000</v>
      </c>
      <c r="H816" s="19"/>
      <c r="I816" s="19"/>
      <c r="J816" s="19"/>
      <c r="K816" s="83"/>
      <c r="L816" s="34"/>
      <c r="M816" s="14"/>
    </row>
    <row r="817" spans="1:13" ht="15">
      <c r="A817" s="6"/>
      <c r="B817" s="35">
        <v>41523</v>
      </c>
      <c r="C817" s="37" t="s">
        <v>1947</v>
      </c>
      <c r="D817" s="15" t="s">
        <v>86</v>
      </c>
      <c r="E817" s="93" t="s">
        <v>48</v>
      </c>
      <c r="F817" s="19"/>
      <c r="G817" s="19"/>
      <c r="H817" s="19">
        <v>-274.02</v>
      </c>
      <c r="I817" s="19"/>
      <c r="J817" s="19"/>
      <c r="K817" s="83"/>
      <c r="L817" s="34"/>
      <c r="M817" s="14"/>
    </row>
    <row r="818" spans="1:13" ht="30">
      <c r="A818" s="6"/>
      <c r="B818" s="35">
        <v>41523</v>
      </c>
      <c r="C818" s="37" t="s">
        <v>1946</v>
      </c>
      <c r="D818" s="15" t="s">
        <v>86</v>
      </c>
      <c r="E818" s="93" t="s">
        <v>48</v>
      </c>
      <c r="F818" s="19"/>
      <c r="G818" s="19"/>
      <c r="H818" s="19">
        <v>-80.85</v>
      </c>
      <c r="I818" s="19"/>
      <c r="J818" s="19"/>
      <c r="K818" s="83"/>
      <c r="L818" s="34"/>
      <c r="M818" s="14"/>
    </row>
    <row r="819" spans="1:13" ht="30">
      <c r="A819" s="6"/>
      <c r="B819" s="12">
        <v>41523</v>
      </c>
      <c r="C819" s="15" t="s">
        <v>1664</v>
      </c>
      <c r="D819" s="15" t="s">
        <v>61</v>
      </c>
      <c r="E819" s="93" t="s">
        <v>142</v>
      </c>
      <c r="F819" s="19"/>
      <c r="G819" s="19"/>
      <c r="H819" s="19">
        <v>-534.98</v>
      </c>
      <c r="I819" s="19"/>
      <c r="J819" s="19"/>
      <c r="K819" s="83"/>
      <c r="L819" s="34"/>
      <c r="M819" s="14"/>
    </row>
    <row r="820" spans="1:13" ht="45">
      <c r="A820" s="6"/>
      <c r="B820" s="12">
        <v>41523</v>
      </c>
      <c r="C820" s="15" t="s">
        <v>1599</v>
      </c>
      <c r="D820" s="15" t="s">
        <v>75</v>
      </c>
      <c r="E820" s="93" t="s">
        <v>140</v>
      </c>
      <c r="F820" s="19">
        <v>-600</v>
      </c>
      <c r="G820" s="19"/>
      <c r="H820" s="19"/>
      <c r="I820" s="19"/>
      <c r="J820" s="19"/>
      <c r="K820" s="83"/>
      <c r="L820" s="34"/>
      <c r="M820" s="14"/>
    </row>
    <row r="821" spans="1:13" ht="75">
      <c r="A821" s="6"/>
      <c r="B821" s="12">
        <v>41525</v>
      </c>
      <c r="C821" s="15" t="s">
        <v>1339</v>
      </c>
      <c r="D821" s="15" t="s">
        <v>160</v>
      </c>
      <c r="E821" s="93" t="s">
        <v>1261</v>
      </c>
      <c r="F821" s="19"/>
      <c r="G821" s="19"/>
      <c r="H821" s="19">
        <v>-850</v>
      </c>
      <c r="I821" s="19"/>
      <c r="J821" s="19"/>
      <c r="K821" s="98"/>
      <c r="L821" s="34"/>
      <c r="M821" s="14"/>
    </row>
    <row r="822" spans="1:13" ht="60">
      <c r="A822" s="6"/>
      <c r="B822" s="12">
        <v>41525</v>
      </c>
      <c r="C822" s="15" t="s">
        <v>1338</v>
      </c>
      <c r="D822" s="15" t="s">
        <v>160</v>
      </c>
      <c r="E822" s="93" t="s">
        <v>1261</v>
      </c>
      <c r="F822" s="19"/>
      <c r="G822" s="19"/>
      <c r="H822" s="19">
        <v>-700</v>
      </c>
      <c r="I822" s="19"/>
      <c r="J822" s="19"/>
      <c r="K822" s="98"/>
      <c r="L822" s="34"/>
      <c r="M822" s="14"/>
    </row>
    <row r="823" spans="1:13" ht="60">
      <c r="A823" s="6"/>
      <c r="B823" s="12">
        <v>41525</v>
      </c>
      <c r="C823" s="15" t="s">
        <v>1337</v>
      </c>
      <c r="D823" s="15" t="s">
        <v>160</v>
      </c>
      <c r="E823" s="93" t="s">
        <v>1261</v>
      </c>
      <c r="F823" s="19"/>
      <c r="G823" s="19"/>
      <c r="H823" s="19">
        <v>-540</v>
      </c>
      <c r="I823" s="19"/>
      <c r="J823" s="19"/>
      <c r="K823" s="98"/>
      <c r="L823" s="34"/>
      <c r="M823" s="14"/>
    </row>
    <row r="824" spans="1:13" ht="60">
      <c r="A824" s="6"/>
      <c r="B824" s="115">
        <v>41525</v>
      </c>
      <c r="C824" s="37" t="s">
        <v>1563</v>
      </c>
      <c r="D824" s="15" t="s">
        <v>138</v>
      </c>
      <c r="E824" s="93" t="s">
        <v>19</v>
      </c>
      <c r="F824" s="36">
        <v>-300</v>
      </c>
      <c r="G824" s="19"/>
      <c r="H824" s="19"/>
      <c r="I824" s="19"/>
      <c r="J824" s="19"/>
      <c r="K824" s="83"/>
      <c r="L824" s="34"/>
      <c r="M824" s="14"/>
    </row>
    <row r="825" spans="1:13" ht="30">
      <c r="A825" s="6"/>
      <c r="B825" s="12">
        <v>41525</v>
      </c>
      <c r="C825" s="15" t="s">
        <v>1295</v>
      </c>
      <c r="D825" s="15" t="s">
        <v>85</v>
      </c>
      <c r="E825" s="93" t="s">
        <v>46</v>
      </c>
      <c r="F825" s="19"/>
      <c r="G825" s="19"/>
      <c r="H825" s="133">
        <v>-12615</v>
      </c>
      <c r="I825" s="19"/>
      <c r="J825" s="19"/>
      <c r="K825" s="83"/>
      <c r="L825" s="34"/>
      <c r="M825" s="14"/>
    </row>
    <row r="826" spans="1:13" ht="45">
      <c r="A826" s="6"/>
      <c r="B826" s="12">
        <v>41525</v>
      </c>
      <c r="C826" s="15" t="s">
        <v>1296</v>
      </c>
      <c r="D826" s="15" t="s">
        <v>154</v>
      </c>
      <c r="E826" s="93" t="s">
        <v>855</v>
      </c>
      <c r="F826" s="19"/>
      <c r="G826" s="19"/>
      <c r="H826" s="133">
        <v>-76163.74</v>
      </c>
      <c r="I826" s="19"/>
      <c r="J826" s="19"/>
      <c r="K826" s="83"/>
      <c r="L826" s="34"/>
      <c r="M826" s="14"/>
    </row>
    <row r="827" spans="1:13" ht="60">
      <c r="A827" s="6"/>
      <c r="B827" s="12">
        <v>41525</v>
      </c>
      <c r="C827" s="15" t="s">
        <v>1336</v>
      </c>
      <c r="D827" s="15" t="s">
        <v>75</v>
      </c>
      <c r="E827" s="93" t="s">
        <v>140</v>
      </c>
      <c r="F827" s="19"/>
      <c r="G827" s="19"/>
      <c r="H827" s="19">
        <v>-933.79</v>
      </c>
      <c r="I827" s="19"/>
      <c r="J827" s="19"/>
      <c r="K827" s="98"/>
      <c r="L827" s="34"/>
      <c r="M827" s="14"/>
    </row>
    <row r="828" spans="1:13" ht="120">
      <c r="A828" s="6"/>
      <c r="B828" s="12">
        <v>41526</v>
      </c>
      <c r="C828" s="37" t="s">
        <v>241</v>
      </c>
      <c r="D828" s="15" t="s">
        <v>138</v>
      </c>
      <c r="E828" s="93" t="s">
        <v>19</v>
      </c>
      <c r="F828" s="19"/>
      <c r="G828" s="19">
        <v>-48</v>
      </c>
      <c r="H828" s="19"/>
      <c r="I828" s="19"/>
      <c r="J828" s="19"/>
      <c r="K828" s="83"/>
      <c r="L828" s="34"/>
      <c r="M828" s="14"/>
    </row>
    <row r="829" spans="1:13" ht="15">
      <c r="A829" s="6"/>
      <c r="B829" s="12">
        <v>41527</v>
      </c>
      <c r="C829" s="15" t="s">
        <v>204</v>
      </c>
      <c r="D829" s="15" t="s">
        <v>147</v>
      </c>
      <c r="E829" s="93" t="s">
        <v>24</v>
      </c>
      <c r="F829" s="19"/>
      <c r="G829" s="19"/>
      <c r="H829" s="19">
        <v>-51.34</v>
      </c>
      <c r="I829" s="19"/>
      <c r="J829" s="19"/>
      <c r="K829" s="98"/>
      <c r="L829" s="34"/>
      <c r="M829" s="14"/>
    </row>
    <row r="830" spans="1:13" ht="15">
      <c r="A830" s="6"/>
      <c r="B830" s="12">
        <v>41527</v>
      </c>
      <c r="C830" s="15" t="s">
        <v>1409</v>
      </c>
      <c r="D830" s="15" t="s">
        <v>87</v>
      </c>
      <c r="E830" s="93" t="s">
        <v>28</v>
      </c>
      <c r="F830" s="19">
        <v>-400</v>
      </c>
      <c r="G830" s="19"/>
      <c r="H830" s="19"/>
      <c r="I830" s="19"/>
      <c r="J830" s="19"/>
      <c r="K830" s="83"/>
      <c r="L830" s="34"/>
      <c r="M830" s="14"/>
    </row>
    <row r="831" spans="1:13" ht="75">
      <c r="A831" s="6"/>
      <c r="B831" s="12">
        <v>41528</v>
      </c>
      <c r="C831" s="37" t="s">
        <v>241</v>
      </c>
      <c r="D831" s="15" t="s">
        <v>138</v>
      </c>
      <c r="E831" s="93" t="s">
        <v>19</v>
      </c>
      <c r="F831" s="19"/>
      <c r="G831" s="19">
        <v>-48</v>
      </c>
      <c r="H831" s="19"/>
      <c r="I831" s="19"/>
      <c r="J831" s="19"/>
      <c r="K831" s="83"/>
      <c r="L831" s="34"/>
      <c r="M831" s="14"/>
    </row>
    <row r="832" spans="1:13" ht="15">
      <c r="A832" s="6"/>
      <c r="B832" s="35">
        <v>41528</v>
      </c>
      <c r="C832" s="37" t="s">
        <v>1496</v>
      </c>
      <c r="D832" s="15" t="s">
        <v>88</v>
      </c>
      <c r="E832" s="93" t="s">
        <v>42</v>
      </c>
      <c r="F832" s="19"/>
      <c r="G832" s="19">
        <v>-2900</v>
      </c>
      <c r="H832" s="19"/>
      <c r="I832" s="19"/>
      <c r="J832" s="19"/>
      <c r="K832" s="83"/>
      <c r="L832" s="34"/>
      <c r="M832" s="14"/>
    </row>
    <row r="833" spans="1:13" ht="30">
      <c r="A833" s="6"/>
      <c r="B833" s="35">
        <v>41528</v>
      </c>
      <c r="C833" s="37" t="s">
        <v>1495</v>
      </c>
      <c r="D833" s="15" t="s">
        <v>88</v>
      </c>
      <c r="E833" s="93" t="s">
        <v>42</v>
      </c>
      <c r="F833" s="19"/>
      <c r="G833" s="19">
        <v>-1885</v>
      </c>
      <c r="H833" s="19"/>
      <c r="I833" s="19"/>
      <c r="J833" s="19"/>
      <c r="K833" s="83"/>
      <c r="L833" s="34"/>
      <c r="M833" s="14"/>
    </row>
    <row r="834" spans="1:13" ht="15">
      <c r="A834" s="6"/>
      <c r="B834" s="35">
        <v>41528</v>
      </c>
      <c r="C834" s="37" t="s">
        <v>1498</v>
      </c>
      <c r="D834" s="15" t="s">
        <v>88</v>
      </c>
      <c r="E834" s="93" t="s">
        <v>42</v>
      </c>
      <c r="F834" s="19"/>
      <c r="G834" s="19">
        <v>-29</v>
      </c>
      <c r="H834" s="19"/>
      <c r="I834" s="19"/>
      <c r="J834" s="19"/>
      <c r="K834" s="83"/>
      <c r="L834" s="34"/>
      <c r="M834" s="14"/>
    </row>
    <row r="835" spans="1:13" ht="30">
      <c r="A835" s="6"/>
      <c r="B835" s="35">
        <v>41528</v>
      </c>
      <c r="C835" s="37" t="s">
        <v>1496</v>
      </c>
      <c r="D835" s="15" t="s">
        <v>154</v>
      </c>
      <c r="E835" s="93" t="s">
        <v>855</v>
      </c>
      <c r="F835" s="19"/>
      <c r="G835" s="19">
        <v>-14226</v>
      </c>
      <c r="H835" s="133"/>
      <c r="I835" s="19"/>
      <c r="J835" s="19"/>
      <c r="K835" s="83"/>
      <c r="L835" s="34"/>
      <c r="M835" s="14"/>
    </row>
    <row r="836" spans="1:13" ht="60">
      <c r="A836" s="6"/>
      <c r="B836" s="35">
        <v>41528</v>
      </c>
      <c r="C836" s="37" t="s">
        <v>1495</v>
      </c>
      <c r="D836" s="15" t="s">
        <v>154</v>
      </c>
      <c r="E836" s="93" t="s">
        <v>855</v>
      </c>
      <c r="F836" s="19"/>
      <c r="G836" s="19">
        <v>-11380</v>
      </c>
      <c r="H836" s="133"/>
      <c r="I836" s="19"/>
      <c r="J836" s="19"/>
      <c r="K836" s="83"/>
      <c r="L836" s="34"/>
      <c r="M836" s="14"/>
    </row>
    <row r="837" spans="1:13" ht="60">
      <c r="A837" s="6"/>
      <c r="B837" s="35">
        <v>41528</v>
      </c>
      <c r="C837" s="37" t="s">
        <v>1494</v>
      </c>
      <c r="D837" s="15" t="s">
        <v>154</v>
      </c>
      <c r="E837" s="93" t="s">
        <v>855</v>
      </c>
      <c r="F837" s="19"/>
      <c r="G837" s="19">
        <v>-2940</v>
      </c>
      <c r="H837" s="133"/>
      <c r="I837" s="19"/>
      <c r="J837" s="19"/>
      <c r="K837" s="83"/>
      <c r="L837" s="34"/>
      <c r="M837" s="14"/>
    </row>
    <row r="838" spans="1:13" ht="60">
      <c r="A838" s="6"/>
      <c r="B838" s="35">
        <v>41528</v>
      </c>
      <c r="C838" s="37" t="s">
        <v>1497</v>
      </c>
      <c r="D838" s="15" t="s">
        <v>154</v>
      </c>
      <c r="E838" s="93" t="s">
        <v>855</v>
      </c>
      <c r="F838" s="19"/>
      <c r="G838" s="19">
        <v>-171</v>
      </c>
      <c r="H838" s="133"/>
      <c r="I838" s="19"/>
      <c r="J838" s="19"/>
      <c r="K838" s="83"/>
      <c r="L838" s="34"/>
      <c r="M838" s="14"/>
    </row>
    <row r="839" spans="1:13" ht="60">
      <c r="A839" s="6"/>
      <c r="B839" s="12">
        <v>41528</v>
      </c>
      <c r="C839" s="15" t="s">
        <v>1406</v>
      </c>
      <c r="D839" s="15" t="s">
        <v>146</v>
      </c>
      <c r="E839" s="93" t="s">
        <v>16</v>
      </c>
      <c r="F839" s="19"/>
      <c r="G839" s="19"/>
      <c r="H839" s="19">
        <v>-175</v>
      </c>
      <c r="I839" s="19"/>
      <c r="J839" s="19"/>
      <c r="K839" s="83"/>
      <c r="L839" s="34"/>
      <c r="M839" s="14"/>
    </row>
    <row r="840" spans="1:13" ht="30">
      <c r="A840" s="6"/>
      <c r="B840" s="12">
        <v>41529</v>
      </c>
      <c r="C840" s="15" t="s">
        <v>1665</v>
      </c>
      <c r="D840" s="15" t="s">
        <v>55</v>
      </c>
      <c r="E840" s="93" t="s">
        <v>96</v>
      </c>
      <c r="F840" s="19"/>
      <c r="G840" s="19"/>
      <c r="H840" s="19">
        <v>-54.47</v>
      </c>
      <c r="I840" s="19"/>
      <c r="J840" s="19"/>
      <c r="K840" s="83"/>
      <c r="L840" s="34"/>
      <c r="M840" s="14"/>
    </row>
    <row r="841" spans="1:13" ht="30">
      <c r="A841" s="6"/>
      <c r="B841" s="12">
        <v>41529</v>
      </c>
      <c r="C841" s="15" t="s">
        <v>1666</v>
      </c>
      <c r="D841" s="15" t="s">
        <v>55</v>
      </c>
      <c r="E841" s="93" t="s">
        <v>96</v>
      </c>
      <c r="F841" s="19"/>
      <c r="G841" s="19"/>
      <c r="H841" s="19">
        <v>-18.48</v>
      </c>
      <c r="I841" s="19"/>
      <c r="J841" s="19"/>
      <c r="K841" s="83"/>
      <c r="L841" s="34"/>
      <c r="M841" s="14"/>
    </row>
    <row r="842" spans="1:13" ht="30">
      <c r="A842" s="6"/>
      <c r="B842" s="12">
        <v>41529</v>
      </c>
      <c r="C842" s="15" t="s">
        <v>1340</v>
      </c>
      <c r="D842" s="15" t="s">
        <v>130</v>
      </c>
      <c r="E842" s="93" t="s">
        <v>23</v>
      </c>
      <c r="F842" s="19"/>
      <c r="G842" s="19"/>
      <c r="H842" s="19">
        <v>-600</v>
      </c>
      <c r="I842" s="19"/>
      <c r="J842" s="19"/>
      <c r="K842" s="98"/>
      <c r="L842" s="34"/>
      <c r="M842" s="14"/>
    </row>
    <row r="843" spans="1:13" ht="60">
      <c r="A843" s="6"/>
      <c r="B843" s="35">
        <v>41530</v>
      </c>
      <c r="C843" s="37" t="s">
        <v>241</v>
      </c>
      <c r="D843" s="15" t="s">
        <v>138</v>
      </c>
      <c r="E843" s="93" t="s">
        <v>19</v>
      </c>
      <c r="F843" s="19">
        <v>-61.69</v>
      </c>
      <c r="G843" s="19"/>
      <c r="H843" s="19"/>
      <c r="I843" s="19"/>
      <c r="J843" s="19"/>
      <c r="K843" s="83"/>
      <c r="L843" s="34"/>
      <c r="M843" s="14"/>
    </row>
    <row r="844" spans="1:13" ht="15">
      <c r="A844" s="6"/>
      <c r="B844" s="63">
        <v>41530</v>
      </c>
      <c r="C844" s="62" t="s">
        <v>1436</v>
      </c>
      <c r="D844" s="15" t="s">
        <v>55</v>
      </c>
      <c r="E844" s="93" t="s">
        <v>96</v>
      </c>
      <c r="F844" s="19"/>
      <c r="G844" s="64"/>
      <c r="H844" s="19"/>
      <c r="I844" s="64"/>
      <c r="J844" s="64">
        <v>-420</v>
      </c>
      <c r="K844" s="83"/>
      <c r="L844" s="34"/>
      <c r="M844" s="14"/>
    </row>
    <row r="845" spans="2:13" ht="30">
      <c r="B845" s="35">
        <v>41531</v>
      </c>
      <c r="C845" s="37" t="s">
        <v>285</v>
      </c>
      <c r="D845" s="15" t="s">
        <v>138</v>
      </c>
      <c r="E845" s="93" t="s">
        <v>19</v>
      </c>
      <c r="F845" s="19">
        <v>-30</v>
      </c>
      <c r="G845" s="36"/>
      <c r="H845" s="19"/>
      <c r="I845" s="36"/>
      <c r="J845" s="36"/>
      <c r="K845" s="82"/>
      <c r="L845" s="41"/>
      <c r="M845" s="38"/>
    </row>
    <row r="846" spans="1:13" ht="15">
      <c r="A846" s="6"/>
      <c r="B846" s="12">
        <v>41532</v>
      </c>
      <c r="C846" s="15" t="s">
        <v>1667</v>
      </c>
      <c r="D846" s="15" t="s">
        <v>55</v>
      </c>
      <c r="E846" s="93" t="s">
        <v>96</v>
      </c>
      <c r="F846" s="19"/>
      <c r="G846" s="19"/>
      <c r="H846" s="19">
        <v>-301.44</v>
      </c>
      <c r="I846" s="19"/>
      <c r="J846" s="19"/>
      <c r="K846" s="83"/>
      <c r="L846" s="34"/>
      <c r="M846" s="14"/>
    </row>
    <row r="847" spans="1:13" ht="30">
      <c r="A847" s="6"/>
      <c r="B847" s="12">
        <v>41533</v>
      </c>
      <c r="C847" s="15" t="s">
        <v>1341</v>
      </c>
      <c r="D847" s="15" t="s">
        <v>86</v>
      </c>
      <c r="E847" s="93" t="s">
        <v>48</v>
      </c>
      <c r="F847" s="19"/>
      <c r="G847" s="19"/>
      <c r="H847" s="19">
        <v>-11955.8</v>
      </c>
      <c r="I847" s="19"/>
      <c r="J847" s="19"/>
      <c r="K847" s="98"/>
      <c r="L847" s="34"/>
      <c r="M847" s="14"/>
    </row>
    <row r="848" spans="1:13" ht="30">
      <c r="A848" s="6"/>
      <c r="B848" s="35">
        <v>41534</v>
      </c>
      <c r="C848" s="37" t="s">
        <v>241</v>
      </c>
      <c r="D848" s="15" t="s">
        <v>138</v>
      </c>
      <c r="E848" s="93" t="s">
        <v>19</v>
      </c>
      <c r="F848" s="36">
        <v>-49.41</v>
      </c>
      <c r="G848" s="19"/>
      <c r="H848" s="19"/>
      <c r="I848" s="19"/>
      <c r="J848" s="19"/>
      <c r="K848" s="83"/>
      <c r="L848" s="34"/>
      <c r="M848" s="14"/>
    </row>
    <row r="849" spans="1:13" ht="15">
      <c r="A849" s="6"/>
      <c r="B849" s="12">
        <v>41537</v>
      </c>
      <c r="C849" s="15" t="s">
        <v>1343</v>
      </c>
      <c r="D849" s="15" t="s">
        <v>86</v>
      </c>
      <c r="E849" s="93" t="s">
        <v>48</v>
      </c>
      <c r="F849" s="19"/>
      <c r="G849" s="19"/>
      <c r="H849" s="19">
        <v>-5693.7</v>
      </c>
      <c r="I849" s="19"/>
      <c r="J849" s="19"/>
      <c r="K849" s="98"/>
      <c r="L849" s="34"/>
      <c r="M849" s="14"/>
    </row>
    <row r="850" spans="1:13" ht="30">
      <c r="A850" s="6"/>
      <c r="B850" s="12">
        <v>41537</v>
      </c>
      <c r="C850" s="15" t="s">
        <v>1346</v>
      </c>
      <c r="D850" s="15" t="s">
        <v>61</v>
      </c>
      <c r="E850" s="93" t="s">
        <v>142</v>
      </c>
      <c r="F850" s="19"/>
      <c r="G850" s="19"/>
      <c r="H850" s="19">
        <v>-249</v>
      </c>
      <c r="I850" s="19"/>
      <c r="J850" s="19"/>
      <c r="K850" s="98"/>
      <c r="L850" s="34"/>
      <c r="M850" s="14"/>
    </row>
    <row r="851" spans="1:13" ht="45">
      <c r="A851" s="6"/>
      <c r="B851" s="12">
        <v>41537</v>
      </c>
      <c r="C851" s="15" t="s">
        <v>1344</v>
      </c>
      <c r="D851" s="15" t="s">
        <v>155</v>
      </c>
      <c r="E851" s="93" t="s">
        <v>851</v>
      </c>
      <c r="F851" s="19"/>
      <c r="G851" s="19"/>
      <c r="H851" s="19">
        <v>-499.83</v>
      </c>
      <c r="I851" s="19"/>
      <c r="J851" s="19"/>
      <c r="K851" s="98"/>
      <c r="L851" s="34"/>
      <c r="M851" s="14"/>
    </row>
    <row r="852" spans="1:13" ht="75">
      <c r="A852" s="6"/>
      <c r="B852" s="63">
        <v>41537</v>
      </c>
      <c r="C852" s="62" t="s">
        <v>1437</v>
      </c>
      <c r="D852" s="15" t="s">
        <v>64</v>
      </c>
      <c r="E852" s="93" t="s">
        <v>1435</v>
      </c>
      <c r="F852" s="64"/>
      <c r="G852" s="64"/>
      <c r="H852" s="19">
        <v>-428.4</v>
      </c>
      <c r="I852" s="64"/>
      <c r="J852" s="64"/>
      <c r="K852" s="83"/>
      <c r="L852" s="34"/>
      <c r="M852" s="14"/>
    </row>
    <row r="853" spans="1:13" ht="45">
      <c r="A853" s="6"/>
      <c r="B853" s="63">
        <v>41537</v>
      </c>
      <c r="C853" s="62" t="s">
        <v>1437</v>
      </c>
      <c r="D853" s="15" t="s">
        <v>64</v>
      </c>
      <c r="E853" s="93" t="s">
        <v>1435</v>
      </c>
      <c r="F853" s="64"/>
      <c r="G853" s="64"/>
      <c r="H853" s="19">
        <v>-31</v>
      </c>
      <c r="I853" s="64"/>
      <c r="J853" s="64"/>
      <c r="K853" s="83"/>
      <c r="L853" s="34"/>
      <c r="M853" s="14"/>
    </row>
    <row r="854" spans="1:13" ht="45">
      <c r="A854" s="6"/>
      <c r="B854" s="12">
        <v>41537</v>
      </c>
      <c r="C854" s="15" t="s">
        <v>1342</v>
      </c>
      <c r="D854" s="15" t="s">
        <v>89</v>
      </c>
      <c r="E854" s="93" t="s">
        <v>49</v>
      </c>
      <c r="F854" s="19"/>
      <c r="G854" s="19"/>
      <c r="H854" s="19">
        <v>-20000</v>
      </c>
      <c r="I854" s="19"/>
      <c r="J854" s="19"/>
      <c r="K854" s="98"/>
      <c r="L854" s="34"/>
      <c r="M854" s="14"/>
    </row>
    <row r="855" spans="1:13" ht="15">
      <c r="A855" s="6"/>
      <c r="B855" s="12">
        <v>41537</v>
      </c>
      <c r="C855" s="15" t="s">
        <v>1345</v>
      </c>
      <c r="D855" s="15" t="s">
        <v>87</v>
      </c>
      <c r="E855" s="93" t="s">
        <v>28</v>
      </c>
      <c r="F855" s="19"/>
      <c r="G855" s="19"/>
      <c r="H855" s="19">
        <v>-480</v>
      </c>
      <c r="I855" s="19"/>
      <c r="J855" s="19"/>
      <c r="K855" s="98"/>
      <c r="L855" s="34"/>
      <c r="M855" s="14"/>
    </row>
    <row r="856" spans="1:13" ht="75">
      <c r="A856" s="6"/>
      <c r="B856" s="12">
        <v>41538</v>
      </c>
      <c r="C856" s="15" t="s">
        <v>1668</v>
      </c>
      <c r="D856" s="15" t="s">
        <v>55</v>
      </c>
      <c r="E856" s="93" t="s">
        <v>96</v>
      </c>
      <c r="F856" s="19"/>
      <c r="G856" s="19"/>
      <c r="H856" s="19">
        <v>-128.24</v>
      </c>
      <c r="I856" s="19"/>
      <c r="J856" s="19"/>
      <c r="K856" s="83"/>
      <c r="L856" s="34"/>
      <c r="M856" s="14"/>
    </row>
    <row r="857" spans="1:13" ht="30">
      <c r="A857" s="6"/>
      <c r="B857" s="12">
        <v>41539</v>
      </c>
      <c r="C857" s="15" t="s">
        <v>1669</v>
      </c>
      <c r="D857" s="15" t="s">
        <v>55</v>
      </c>
      <c r="E857" s="93" t="s">
        <v>96</v>
      </c>
      <c r="F857" s="19"/>
      <c r="G857" s="19"/>
      <c r="H857" s="19">
        <v>-76.58</v>
      </c>
      <c r="I857" s="19"/>
      <c r="J857" s="19"/>
      <c r="K857" s="83"/>
      <c r="L857" s="34"/>
      <c r="M857" s="14"/>
    </row>
    <row r="858" spans="1:13" ht="30">
      <c r="A858" s="6"/>
      <c r="B858" s="12">
        <v>41542</v>
      </c>
      <c r="C858" s="15" t="s">
        <v>1433</v>
      </c>
      <c r="D858" s="15" t="s">
        <v>61</v>
      </c>
      <c r="E858" s="93" t="s">
        <v>142</v>
      </c>
      <c r="F858" s="19"/>
      <c r="G858" s="19"/>
      <c r="H858" s="19">
        <v>-242.82</v>
      </c>
      <c r="I858" s="19"/>
      <c r="J858" s="19"/>
      <c r="K858" s="83"/>
      <c r="L858" s="34"/>
      <c r="M858" s="14"/>
    </row>
    <row r="859" spans="1:13" ht="45">
      <c r="A859" s="6"/>
      <c r="B859" s="12">
        <v>41542</v>
      </c>
      <c r="C859" s="15" t="s">
        <v>1434</v>
      </c>
      <c r="D859" s="15" t="s">
        <v>55</v>
      </c>
      <c r="E859" s="93" t="s">
        <v>96</v>
      </c>
      <c r="F859" s="19">
        <v>-165.5</v>
      </c>
      <c r="G859" s="19"/>
      <c r="H859" s="19"/>
      <c r="I859" s="19"/>
      <c r="J859" s="19"/>
      <c r="K859" s="83"/>
      <c r="L859" s="34"/>
      <c r="M859" s="14"/>
    </row>
    <row r="860" spans="1:13" ht="30">
      <c r="A860" s="6"/>
      <c r="B860" s="12">
        <v>41542</v>
      </c>
      <c r="C860" s="15" t="s">
        <v>1327</v>
      </c>
      <c r="D860" s="15" t="s">
        <v>156</v>
      </c>
      <c r="E860" s="93" t="s">
        <v>853</v>
      </c>
      <c r="F860" s="119"/>
      <c r="G860" s="19"/>
      <c r="H860" s="19">
        <v>-500</v>
      </c>
      <c r="I860" s="19"/>
      <c r="J860" s="19"/>
      <c r="K860" s="98"/>
      <c r="L860" s="34"/>
      <c r="M860" s="14"/>
    </row>
    <row r="861" spans="1:13" ht="30">
      <c r="A861" s="6"/>
      <c r="B861" s="12">
        <v>41542</v>
      </c>
      <c r="C861" s="15" t="s">
        <v>1330</v>
      </c>
      <c r="D861" s="15" t="s">
        <v>156</v>
      </c>
      <c r="E861" s="93" t="s">
        <v>853</v>
      </c>
      <c r="F861" s="19"/>
      <c r="G861" s="19"/>
      <c r="H861" s="19">
        <v>-300</v>
      </c>
      <c r="I861" s="19"/>
      <c r="J861" s="19"/>
      <c r="K861" s="98"/>
      <c r="L861" s="34"/>
      <c r="M861" s="14"/>
    </row>
    <row r="862" spans="1:13" ht="30">
      <c r="A862" s="6"/>
      <c r="B862" s="12">
        <v>41543</v>
      </c>
      <c r="C862" s="15" t="s">
        <v>1408</v>
      </c>
      <c r="D862" s="15" t="s">
        <v>157</v>
      </c>
      <c r="E862" s="93" t="s">
        <v>858</v>
      </c>
      <c r="F862" s="19"/>
      <c r="G862" s="19"/>
      <c r="H862" s="19">
        <v>-320</v>
      </c>
      <c r="I862" s="19"/>
      <c r="J862" s="19"/>
      <c r="K862" s="98"/>
      <c r="L862" s="34"/>
      <c r="M862" s="14"/>
    </row>
    <row r="863" spans="1:13" ht="75">
      <c r="A863" s="6"/>
      <c r="B863" s="12">
        <v>41544</v>
      </c>
      <c r="C863" s="15" t="s">
        <v>1711</v>
      </c>
      <c r="D863" s="15" t="s">
        <v>61</v>
      </c>
      <c r="E863" s="93" t="s">
        <v>142</v>
      </c>
      <c r="F863" s="19"/>
      <c r="G863" s="19"/>
      <c r="H863" s="19">
        <v>-1190</v>
      </c>
      <c r="I863" s="19"/>
      <c r="J863" s="19"/>
      <c r="K863" s="83"/>
      <c r="L863" s="34"/>
      <c r="M863" s="14"/>
    </row>
    <row r="864" spans="1:13" ht="45">
      <c r="A864" s="6"/>
      <c r="B864" s="12">
        <v>41544</v>
      </c>
      <c r="C864" s="15" t="s">
        <v>1335</v>
      </c>
      <c r="D864" s="15" t="s">
        <v>55</v>
      </c>
      <c r="E864" s="93" t="s">
        <v>96</v>
      </c>
      <c r="F864" s="19"/>
      <c r="G864" s="19"/>
      <c r="H864" s="19">
        <v>-565</v>
      </c>
      <c r="I864" s="19"/>
      <c r="J864" s="19"/>
      <c r="K864" s="83"/>
      <c r="L864" s="34"/>
      <c r="M864" s="14"/>
    </row>
    <row r="865" spans="1:13" ht="75">
      <c r="A865" s="6"/>
      <c r="B865" s="12">
        <v>41544</v>
      </c>
      <c r="C865" s="15" t="s">
        <v>1670</v>
      </c>
      <c r="D865" s="15" t="s">
        <v>155</v>
      </c>
      <c r="E865" s="93" t="s">
        <v>851</v>
      </c>
      <c r="F865" s="19">
        <v>-1500</v>
      </c>
      <c r="G865" s="19"/>
      <c r="H865" s="19"/>
      <c r="I865" s="19"/>
      <c r="J865" s="19"/>
      <c r="K865" s="83"/>
      <c r="L865" s="34"/>
      <c r="M865" s="14"/>
    </row>
    <row r="866" spans="1:13" ht="75">
      <c r="A866" s="130"/>
      <c r="B866" s="84">
        <v>41545</v>
      </c>
      <c r="C866" s="85" t="s">
        <v>1564</v>
      </c>
      <c r="D866" s="85" t="s">
        <v>66</v>
      </c>
      <c r="E866" s="86" t="s">
        <v>26</v>
      </c>
      <c r="F866" s="87">
        <v>-7850</v>
      </c>
      <c r="G866" s="87"/>
      <c r="H866" s="87"/>
      <c r="I866" s="87"/>
      <c r="J866" s="87"/>
      <c r="K866" s="131" t="s">
        <v>2218</v>
      </c>
      <c r="L866" s="34"/>
      <c r="M866" s="14"/>
    </row>
    <row r="867" spans="1:13" ht="75">
      <c r="A867" s="6"/>
      <c r="B867" s="12">
        <v>41545</v>
      </c>
      <c r="C867" s="15" t="s">
        <v>1675</v>
      </c>
      <c r="D867" s="15" t="s">
        <v>155</v>
      </c>
      <c r="E867" s="93" t="s">
        <v>851</v>
      </c>
      <c r="F867" s="19"/>
      <c r="G867" s="19"/>
      <c r="H867" s="19">
        <v>-600</v>
      </c>
      <c r="I867" s="19"/>
      <c r="J867" s="19"/>
      <c r="K867" s="83"/>
      <c r="L867" s="34"/>
      <c r="M867" s="14"/>
    </row>
    <row r="868" spans="1:13" ht="75">
      <c r="A868" s="6"/>
      <c r="B868" s="12">
        <v>41545</v>
      </c>
      <c r="C868" s="37" t="s">
        <v>2120</v>
      </c>
      <c r="D868" s="62" t="s">
        <v>89</v>
      </c>
      <c r="E868" s="62" t="s">
        <v>49</v>
      </c>
      <c r="F868" s="19"/>
      <c r="G868" s="19"/>
      <c r="H868" s="19">
        <v>-12380</v>
      </c>
      <c r="I868" s="19"/>
      <c r="J868" s="19"/>
      <c r="K868" s="83"/>
      <c r="L868" s="34"/>
      <c r="M868" s="14"/>
    </row>
    <row r="869" spans="1:13" ht="15">
      <c r="A869" s="6"/>
      <c r="B869" s="12">
        <v>41546</v>
      </c>
      <c r="C869" s="15" t="s">
        <v>1671</v>
      </c>
      <c r="D869" s="15" t="s">
        <v>63</v>
      </c>
      <c r="E869" s="93" t="s">
        <v>111</v>
      </c>
      <c r="F869" s="19"/>
      <c r="G869" s="19"/>
      <c r="H869" s="19">
        <v>-410.6</v>
      </c>
      <c r="I869" s="19"/>
      <c r="J869" s="19"/>
      <c r="K869" s="83"/>
      <c r="L869" s="34"/>
      <c r="M869" s="14"/>
    </row>
    <row r="870" spans="1:13" ht="45">
      <c r="A870" s="6"/>
      <c r="B870" s="12">
        <v>41546</v>
      </c>
      <c r="C870" s="15" t="s">
        <v>1672</v>
      </c>
      <c r="D870" s="15" t="s">
        <v>63</v>
      </c>
      <c r="E870" s="93" t="s">
        <v>111</v>
      </c>
      <c r="F870" s="19"/>
      <c r="G870" s="19"/>
      <c r="H870" s="19">
        <v>-62.8</v>
      </c>
      <c r="I870" s="19"/>
      <c r="J870" s="19"/>
      <c r="K870" s="83"/>
      <c r="L870" s="34"/>
      <c r="M870" s="14"/>
    </row>
    <row r="871" spans="1:13" ht="30">
      <c r="A871" s="6"/>
      <c r="B871" s="12">
        <v>41547</v>
      </c>
      <c r="C871" s="15" t="s">
        <v>1674</v>
      </c>
      <c r="D871" s="15" t="s">
        <v>61</v>
      </c>
      <c r="E871" s="93" t="s">
        <v>142</v>
      </c>
      <c r="F871" s="19"/>
      <c r="G871" s="19"/>
      <c r="H871" s="19">
        <v>-370</v>
      </c>
      <c r="I871" s="19"/>
      <c r="J871" s="19"/>
      <c r="K871" s="83"/>
      <c r="L871" s="34"/>
      <c r="M871" s="14"/>
    </row>
    <row r="872" spans="1:13" ht="45">
      <c r="A872" s="6"/>
      <c r="B872" s="12">
        <v>41547</v>
      </c>
      <c r="C872" s="15" t="s">
        <v>1673</v>
      </c>
      <c r="D872" s="15" t="s">
        <v>55</v>
      </c>
      <c r="E872" s="93" t="s">
        <v>96</v>
      </c>
      <c r="F872" s="19"/>
      <c r="G872" s="19"/>
      <c r="H872" s="19">
        <v>-152.65</v>
      </c>
      <c r="I872" s="19"/>
      <c r="J872" s="19"/>
      <c r="K872" s="83"/>
      <c r="L872" s="34"/>
      <c r="M872" s="14"/>
    </row>
    <row r="873" spans="1:13" ht="30">
      <c r="A873" s="6"/>
      <c r="B873" s="84">
        <v>41548</v>
      </c>
      <c r="C873" s="85" t="s">
        <v>1715</v>
      </c>
      <c r="D873" s="85" t="s">
        <v>66</v>
      </c>
      <c r="E873" s="86" t="s">
        <v>26</v>
      </c>
      <c r="F873" s="87"/>
      <c r="G873" s="87"/>
      <c r="H873" s="87">
        <f>-(1837.5+1837.5)</f>
        <v>-3675</v>
      </c>
      <c r="I873" s="87"/>
      <c r="J873" s="87"/>
      <c r="K873" s="131" t="s">
        <v>2218</v>
      </c>
      <c r="L873" s="34"/>
      <c r="M873" s="14"/>
    </row>
    <row r="874" spans="1:13" ht="75">
      <c r="A874" s="130"/>
      <c r="B874" s="12">
        <v>41548</v>
      </c>
      <c r="C874" s="15" t="s">
        <v>1895</v>
      </c>
      <c r="D874" s="15" t="s">
        <v>55</v>
      </c>
      <c r="E874" s="93" t="s">
        <v>96</v>
      </c>
      <c r="F874" s="19">
        <v>-163.2</v>
      </c>
      <c r="G874" s="19"/>
      <c r="H874" s="19"/>
      <c r="I874" s="19"/>
      <c r="J874" s="19"/>
      <c r="K874" s="83"/>
      <c r="L874" s="34"/>
      <c r="M874" s="14"/>
    </row>
    <row r="875" spans="1:13" ht="30">
      <c r="A875" s="6"/>
      <c r="B875" s="12">
        <v>41548</v>
      </c>
      <c r="C875" s="15" t="s">
        <v>1679</v>
      </c>
      <c r="D875" s="15" t="s">
        <v>156</v>
      </c>
      <c r="E875" s="93" t="s">
        <v>853</v>
      </c>
      <c r="F875" s="19"/>
      <c r="G875" s="19"/>
      <c r="H875" s="19">
        <v>-300</v>
      </c>
      <c r="I875" s="19"/>
      <c r="J875" s="19"/>
      <c r="K875" s="83"/>
      <c r="L875" s="34"/>
      <c r="M875" s="14"/>
    </row>
    <row r="876" spans="1:13" ht="60">
      <c r="A876" s="6"/>
      <c r="B876" s="12">
        <v>41548</v>
      </c>
      <c r="C876" s="15" t="s">
        <v>1681</v>
      </c>
      <c r="D876" s="15" t="s">
        <v>156</v>
      </c>
      <c r="E876" s="93" t="s">
        <v>853</v>
      </c>
      <c r="F876" s="19"/>
      <c r="G876" s="19"/>
      <c r="H876" s="19">
        <v>-200</v>
      </c>
      <c r="I876" s="19"/>
      <c r="J876" s="19"/>
      <c r="K876" s="83"/>
      <c r="L876" s="34"/>
      <c r="M876" s="14"/>
    </row>
    <row r="877" spans="1:13" ht="75">
      <c r="A877" s="6"/>
      <c r="B877" s="63">
        <v>41548</v>
      </c>
      <c r="C877" s="62" t="s">
        <v>1438</v>
      </c>
      <c r="D877" s="15" t="s">
        <v>64</v>
      </c>
      <c r="E877" s="93" t="s">
        <v>1435</v>
      </c>
      <c r="F877" s="64"/>
      <c r="G877" s="64">
        <v>-5800</v>
      </c>
      <c r="H877" s="19"/>
      <c r="I877" s="64"/>
      <c r="J877" s="64"/>
      <c r="K877" s="83"/>
      <c r="L877" s="34"/>
      <c r="M877" s="14"/>
    </row>
    <row r="878" spans="1:13" ht="45">
      <c r="A878" s="6"/>
      <c r="B878" s="12">
        <v>41548</v>
      </c>
      <c r="C878" s="15" t="s">
        <v>1677</v>
      </c>
      <c r="D878" s="15" t="s">
        <v>130</v>
      </c>
      <c r="E878" s="93" t="s">
        <v>23</v>
      </c>
      <c r="F878" s="19"/>
      <c r="G878" s="19"/>
      <c r="H878" s="19">
        <v>-400</v>
      </c>
      <c r="I878" s="19"/>
      <c r="J878" s="19"/>
      <c r="K878" s="83"/>
      <c r="L878" s="34"/>
      <c r="M878" s="14"/>
    </row>
    <row r="879" spans="1:13" ht="75">
      <c r="A879" s="6"/>
      <c r="B879" s="12">
        <v>41548</v>
      </c>
      <c r="C879" s="15" t="s">
        <v>1680</v>
      </c>
      <c r="D879" s="15" t="s">
        <v>130</v>
      </c>
      <c r="E879" s="93" t="s">
        <v>23</v>
      </c>
      <c r="F879" s="19"/>
      <c r="G879" s="19"/>
      <c r="H879" s="19">
        <v>-400</v>
      </c>
      <c r="I879" s="19"/>
      <c r="J879" s="19"/>
      <c r="K879" s="83"/>
      <c r="L879" s="34"/>
      <c r="M879" s="14"/>
    </row>
    <row r="880" spans="1:13" ht="60">
      <c r="A880" s="6"/>
      <c r="B880" s="12">
        <v>41548</v>
      </c>
      <c r="C880" s="15" t="s">
        <v>1676</v>
      </c>
      <c r="D880" s="15" t="s">
        <v>130</v>
      </c>
      <c r="E880" s="93" t="s">
        <v>23</v>
      </c>
      <c r="F880" s="19"/>
      <c r="G880" s="19"/>
      <c r="H880" s="19">
        <v>-300</v>
      </c>
      <c r="I880" s="19"/>
      <c r="J880" s="19"/>
      <c r="K880" s="83"/>
      <c r="L880" s="34"/>
      <c r="M880" s="14"/>
    </row>
    <row r="881" spans="1:13" ht="75">
      <c r="A881" s="6"/>
      <c r="B881" s="12">
        <v>41548</v>
      </c>
      <c r="C881" s="15" t="s">
        <v>1678</v>
      </c>
      <c r="D881" s="15" t="s">
        <v>130</v>
      </c>
      <c r="E881" s="93" t="s">
        <v>23</v>
      </c>
      <c r="F881" s="19"/>
      <c r="G881" s="19"/>
      <c r="H881" s="19">
        <v>-300</v>
      </c>
      <c r="I881" s="19"/>
      <c r="J881" s="19"/>
      <c r="K881" s="83"/>
      <c r="L881" s="34"/>
      <c r="M881" s="14"/>
    </row>
    <row r="882" spans="1:13" ht="60">
      <c r="A882" s="6"/>
      <c r="B882" s="12">
        <v>41549</v>
      </c>
      <c r="C882" s="15" t="s">
        <v>1682</v>
      </c>
      <c r="D882" s="15" t="s">
        <v>86</v>
      </c>
      <c r="E882" s="93" t="s">
        <v>48</v>
      </c>
      <c r="F882" s="19"/>
      <c r="G882" s="19"/>
      <c r="H882" s="19">
        <v>-1752.9</v>
      </c>
      <c r="I882" s="19"/>
      <c r="J882" s="19"/>
      <c r="K882" s="83"/>
      <c r="L882" s="34"/>
      <c r="M882" s="14"/>
    </row>
    <row r="883" spans="1:13" ht="30">
      <c r="A883" s="6"/>
      <c r="B883" s="12">
        <v>41550</v>
      </c>
      <c r="C883" s="15" t="s">
        <v>1408</v>
      </c>
      <c r="D883" s="15" t="s">
        <v>157</v>
      </c>
      <c r="E883" s="93" t="s">
        <v>858</v>
      </c>
      <c r="F883" s="19"/>
      <c r="G883" s="19"/>
      <c r="H883" s="19">
        <v>-272</v>
      </c>
      <c r="I883" s="19"/>
      <c r="J883" s="19"/>
      <c r="K883" s="83"/>
      <c r="L883" s="34"/>
      <c r="M883" s="14"/>
    </row>
    <row r="884" spans="1:13" ht="75">
      <c r="A884" s="6"/>
      <c r="B884" s="63">
        <v>41550</v>
      </c>
      <c r="C884" s="62" t="s">
        <v>1439</v>
      </c>
      <c r="D884" s="15" t="s">
        <v>64</v>
      </c>
      <c r="E884" s="93" t="s">
        <v>1435</v>
      </c>
      <c r="F884" s="64"/>
      <c r="G884" s="64">
        <v>-9000</v>
      </c>
      <c r="H884" s="19"/>
      <c r="I884" s="64"/>
      <c r="J884" s="64"/>
      <c r="K884" s="83"/>
      <c r="L884" s="34"/>
      <c r="M884" s="14"/>
    </row>
    <row r="885" spans="1:13" ht="45">
      <c r="A885" s="6"/>
      <c r="B885" s="12">
        <v>41550</v>
      </c>
      <c r="C885" s="15" t="s">
        <v>1683</v>
      </c>
      <c r="D885" s="15" t="s">
        <v>130</v>
      </c>
      <c r="E885" s="93" t="s">
        <v>23</v>
      </c>
      <c r="F885" s="64">
        <v>-500</v>
      </c>
      <c r="G885" s="19"/>
      <c r="H885" s="19"/>
      <c r="I885" s="19"/>
      <c r="J885" s="19"/>
      <c r="K885" s="83"/>
      <c r="L885" s="34"/>
      <c r="M885" s="14"/>
    </row>
    <row r="886" spans="1:13" ht="75">
      <c r="A886" s="6"/>
      <c r="B886" s="12">
        <v>41551</v>
      </c>
      <c r="C886" s="15" t="s">
        <v>1488</v>
      </c>
      <c r="D886" s="15" t="s">
        <v>138</v>
      </c>
      <c r="E886" s="93" t="s">
        <v>19</v>
      </c>
      <c r="F886" s="19"/>
      <c r="G886" s="19">
        <v>-200</v>
      </c>
      <c r="H886" s="19"/>
      <c r="I886" s="19"/>
      <c r="J886" s="19"/>
      <c r="K886" s="83"/>
      <c r="L886" s="34"/>
      <c r="M886" s="14"/>
    </row>
    <row r="887" spans="1:13" ht="30">
      <c r="A887" s="6"/>
      <c r="B887" s="35">
        <v>41551</v>
      </c>
      <c r="C887" s="15" t="s">
        <v>1897</v>
      </c>
      <c r="D887" s="15" t="s">
        <v>61</v>
      </c>
      <c r="E887" s="93" t="s">
        <v>142</v>
      </c>
      <c r="F887" s="19"/>
      <c r="G887" s="19"/>
      <c r="H887" s="19">
        <v>-974.5</v>
      </c>
      <c r="I887" s="19"/>
      <c r="J887" s="19"/>
      <c r="K887" s="83"/>
      <c r="L887" s="34"/>
      <c r="M887" s="14"/>
    </row>
    <row r="888" spans="1:13" ht="45">
      <c r="A888" s="6"/>
      <c r="B888" s="12">
        <v>41551</v>
      </c>
      <c r="C888" s="15" t="s">
        <v>1981</v>
      </c>
      <c r="D888" s="15" t="s">
        <v>56</v>
      </c>
      <c r="E888" s="93" t="s">
        <v>99</v>
      </c>
      <c r="F888" s="19"/>
      <c r="G888" s="19"/>
      <c r="H888" s="19">
        <v>-177.21</v>
      </c>
      <c r="I888" s="19"/>
      <c r="J888" s="19"/>
      <c r="K888" s="83"/>
      <c r="L888" s="34"/>
      <c r="M888" s="14"/>
    </row>
    <row r="889" spans="1:13" ht="45">
      <c r="A889" s="6"/>
      <c r="B889" s="12">
        <v>41551</v>
      </c>
      <c r="C889" s="15" t="s">
        <v>1684</v>
      </c>
      <c r="D889" s="15" t="s">
        <v>146</v>
      </c>
      <c r="E889" s="93" t="s">
        <v>16</v>
      </c>
      <c r="F889" s="19"/>
      <c r="G889" s="19"/>
      <c r="H889" s="19">
        <v>-1608</v>
      </c>
      <c r="I889" s="19"/>
      <c r="J889" s="19"/>
      <c r="K889" s="83"/>
      <c r="L889" s="34"/>
      <c r="M889" s="14"/>
    </row>
    <row r="890" spans="1:13" ht="15">
      <c r="A890" s="6"/>
      <c r="B890" s="35">
        <v>41553</v>
      </c>
      <c r="C890" s="37" t="s">
        <v>1848</v>
      </c>
      <c r="D890" s="15" t="s">
        <v>87</v>
      </c>
      <c r="E890" s="93" t="s">
        <v>28</v>
      </c>
      <c r="F890" s="19"/>
      <c r="G890" s="19"/>
      <c r="H890" s="19">
        <v>-500.29</v>
      </c>
      <c r="I890" s="19"/>
      <c r="J890" s="19"/>
      <c r="K890" s="83"/>
      <c r="L890" s="34"/>
      <c r="M890" s="14"/>
    </row>
    <row r="891" spans="1:13" ht="75">
      <c r="A891" s="6"/>
      <c r="B891" s="12">
        <v>41554</v>
      </c>
      <c r="C891" s="15" t="s">
        <v>1685</v>
      </c>
      <c r="D891" s="15" t="s">
        <v>86</v>
      </c>
      <c r="E891" s="93" t="s">
        <v>48</v>
      </c>
      <c r="F891" s="19"/>
      <c r="G891" s="19"/>
      <c r="H891" s="19">
        <v>-596.6</v>
      </c>
      <c r="I891" s="19"/>
      <c r="J891" s="19"/>
      <c r="K891" s="83"/>
      <c r="L891" s="34"/>
      <c r="M891" s="14"/>
    </row>
    <row r="892" spans="1:13" ht="30">
      <c r="A892" s="6"/>
      <c r="B892" s="35">
        <v>41554</v>
      </c>
      <c r="C892" s="37" t="s">
        <v>1502</v>
      </c>
      <c r="D892" s="15" t="s">
        <v>88</v>
      </c>
      <c r="E892" s="93" t="s">
        <v>42</v>
      </c>
      <c r="F892" s="19"/>
      <c r="G892" s="19">
        <v>-4930</v>
      </c>
      <c r="H892" s="19"/>
      <c r="I892" s="19"/>
      <c r="J892" s="19"/>
      <c r="K892" s="83"/>
      <c r="L892" s="34"/>
      <c r="M892" s="14"/>
    </row>
    <row r="893" spans="1:13" ht="30">
      <c r="A893" s="6"/>
      <c r="B893" s="35">
        <v>41554</v>
      </c>
      <c r="C893" s="37" t="s">
        <v>1501</v>
      </c>
      <c r="D893" s="15" t="s">
        <v>88</v>
      </c>
      <c r="E893" s="93" t="s">
        <v>42</v>
      </c>
      <c r="F893" s="19"/>
      <c r="G893" s="19">
        <v>-3770</v>
      </c>
      <c r="H893" s="19"/>
      <c r="I893" s="19"/>
      <c r="J893" s="19"/>
      <c r="K893" s="83"/>
      <c r="L893" s="34"/>
      <c r="M893" s="14"/>
    </row>
    <row r="894" spans="1:13" ht="15">
      <c r="A894" s="6"/>
      <c r="B894" s="35">
        <v>41554</v>
      </c>
      <c r="C894" s="37" t="s">
        <v>1500</v>
      </c>
      <c r="D894" s="15" t="s">
        <v>88</v>
      </c>
      <c r="E894" s="93" t="s">
        <v>42</v>
      </c>
      <c r="F894" s="19"/>
      <c r="G894" s="19">
        <v>-870</v>
      </c>
      <c r="H894" s="19"/>
      <c r="I894" s="19"/>
      <c r="J894" s="19"/>
      <c r="K894" s="83"/>
      <c r="L894" s="34"/>
      <c r="M894" s="14"/>
    </row>
    <row r="895" spans="1:13" ht="30">
      <c r="A895" s="6"/>
      <c r="B895" s="35">
        <v>41554</v>
      </c>
      <c r="C895" s="37" t="s">
        <v>1489</v>
      </c>
      <c r="D895" s="15" t="s">
        <v>88</v>
      </c>
      <c r="E895" s="93" t="s">
        <v>42</v>
      </c>
      <c r="F895" s="36"/>
      <c r="G895" s="36">
        <v>-531</v>
      </c>
      <c r="H895" s="19"/>
      <c r="I895" s="19"/>
      <c r="J895" s="19"/>
      <c r="K895" s="83"/>
      <c r="L895" s="34"/>
      <c r="M895" s="14"/>
    </row>
    <row r="896" spans="1:13" ht="45">
      <c r="A896" s="6"/>
      <c r="B896" s="35">
        <v>41554</v>
      </c>
      <c r="C896" s="37" t="s">
        <v>1499</v>
      </c>
      <c r="D896" s="15" t="s">
        <v>88</v>
      </c>
      <c r="E896" s="93" t="s">
        <v>42</v>
      </c>
      <c r="F896" s="19"/>
      <c r="G896" s="19">
        <v>-58</v>
      </c>
      <c r="H896" s="19"/>
      <c r="I896" s="19"/>
      <c r="J896" s="19"/>
      <c r="K896" s="83"/>
      <c r="L896" s="34"/>
      <c r="M896" s="14"/>
    </row>
    <row r="897" spans="1:13" ht="30">
      <c r="A897" s="6"/>
      <c r="B897" s="35">
        <v>41554</v>
      </c>
      <c r="C897" s="37" t="s">
        <v>1502</v>
      </c>
      <c r="D897" s="15" t="s">
        <v>154</v>
      </c>
      <c r="E897" s="93" t="s">
        <v>855</v>
      </c>
      <c r="F897" s="19"/>
      <c r="G897" s="19">
        <v>-14441.52</v>
      </c>
      <c r="H897" s="133"/>
      <c r="I897" s="19"/>
      <c r="J897" s="19"/>
      <c r="K897" s="83"/>
      <c r="L897" s="34"/>
      <c r="M897" s="14"/>
    </row>
    <row r="898" spans="1:13" ht="60">
      <c r="A898" s="6"/>
      <c r="B898" s="35">
        <v>41554</v>
      </c>
      <c r="C898" s="37" t="s">
        <v>1505</v>
      </c>
      <c r="D898" s="15" t="s">
        <v>154</v>
      </c>
      <c r="E898" s="93" t="s">
        <v>855</v>
      </c>
      <c r="F898" s="19"/>
      <c r="G898" s="19">
        <v>-11237</v>
      </c>
      <c r="H898" s="133"/>
      <c r="I898" s="19"/>
      <c r="J898" s="19"/>
      <c r="K898" s="83"/>
      <c r="L898" s="34"/>
      <c r="M898" s="14"/>
    </row>
    <row r="899" spans="1:13" ht="60">
      <c r="A899" s="6"/>
      <c r="B899" s="35">
        <v>41554</v>
      </c>
      <c r="C899" s="37" t="s">
        <v>1504</v>
      </c>
      <c r="D899" s="15" t="s">
        <v>154</v>
      </c>
      <c r="E899" s="93" t="s">
        <v>855</v>
      </c>
      <c r="F899" s="19"/>
      <c r="G899" s="19">
        <v>-2846.36</v>
      </c>
      <c r="H899" s="133"/>
      <c r="I899" s="19"/>
      <c r="J899" s="19"/>
      <c r="K899" s="83"/>
      <c r="L899" s="34"/>
      <c r="M899" s="14"/>
    </row>
    <row r="900" spans="1:13" ht="60">
      <c r="A900" s="6"/>
      <c r="B900" s="35">
        <v>41554</v>
      </c>
      <c r="C900" s="37" t="s">
        <v>1503</v>
      </c>
      <c r="D900" s="15" t="s">
        <v>154</v>
      </c>
      <c r="E900" s="93" t="s">
        <v>855</v>
      </c>
      <c r="F900" s="19"/>
      <c r="G900" s="19">
        <v>-172.88</v>
      </c>
      <c r="H900" s="133"/>
      <c r="I900" s="19"/>
      <c r="J900" s="19"/>
      <c r="K900" s="83"/>
      <c r="L900" s="34"/>
      <c r="M900" s="14"/>
    </row>
    <row r="901" spans="1:13" ht="60">
      <c r="A901" s="6"/>
      <c r="B901" s="63">
        <v>41554</v>
      </c>
      <c r="C901" s="62" t="s">
        <v>1440</v>
      </c>
      <c r="D901" s="15" t="s">
        <v>64</v>
      </c>
      <c r="E901" s="93" t="s">
        <v>1435</v>
      </c>
      <c r="F901" s="64"/>
      <c r="G901" s="64">
        <v>-34200</v>
      </c>
      <c r="H901" s="19"/>
      <c r="I901" s="64"/>
      <c r="J901" s="64"/>
      <c r="K901" s="83"/>
      <c r="L901" s="34"/>
      <c r="M901" s="14"/>
    </row>
    <row r="902" spans="1:13" ht="45">
      <c r="A902" s="6"/>
      <c r="B902" s="12">
        <v>41555</v>
      </c>
      <c r="C902" s="15" t="s">
        <v>1687</v>
      </c>
      <c r="D902" s="15" t="s">
        <v>57</v>
      </c>
      <c r="E902" s="93" t="s">
        <v>107</v>
      </c>
      <c r="F902" s="19"/>
      <c r="G902" s="19"/>
      <c r="H902" s="19">
        <v>-90</v>
      </c>
      <c r="I902" s="19"/>
      <c r="J902" s="19"/>
      <c r="K902" s="83"/>
      <c r="L902" s="34"/>
      <c r="M902" s="14"/>
    </row>
    <row r="903" spans="1:13" ht="15">
      <c r="A903" s="6"/>
      <c r="B903" s="12">
        <v>41555</v>
      </c>
      <c r="C903" s="37" t="s">
        <v>241</v>
      </c>
      <c r="D903" s="15" t="s">
        <v>138</v>
      </c>
      <c r="E903" s="93" t="s">
        <v>19</v>
      </c>
      <c r="F903" s="19"/>
      <c r="G903" s="19">
        <v>-72</v>
      </c>
      <c r="H903" s="19"/>
      <c r="I903" s="19"/>
      <c r="J903" s="19"/>
      <c r="K903" s="83"/>
      <c r="L903" s="34"/>
      <c r="M903" s="14"/>
    </row>
    <row r="904" spans="1:13" ht="45">
      <c r="A904" s="6"/>
      <c r="B904" s="12">
        <v>41555</v>
      </c>
      <c r="C904" s="93" t="s">
        <v>1298</v>
      </c>
      <c r="D904" s="15" t="s">
        <v>85</v>
      </c>
      <c r="E904" s="93" t="s">
        <v>46</v>
      </c>
      <c r="F904" s="15"/>
      <c r="G904" s="93"/>
      <c r="H904" s="133">
        <v>-12615</v>
      </c>
      <c r="I904" s="93"/>
      <c r="J904" s="15"/>
      <c r="K904" s="93"/>
      <c r="L904" s="34"/>
      <c r="M904" s="14"/>
    </row>
    <row r="905" spans="1:13" ht="30">
      <c r="A905" s="6"/>
      <c r="B905" s="12">
        <v>41555</v>
      </c>
      <c r="C905" s="15" t="s">
        <v>1686</v>
      </c>
      <c r="D905" s="15" t="s">
        <v>55</v>
      </c>
      <c r="E905" s="93" t="s">
        <v>96</v>
      </c>
      <c r="F905" s="19"/>
      <c r="G905" s="19"/>
      <c r="H905" s="19">
        <v>-191</v>
      </c>
      <c r="I905" s="19"/>
      <c r="J905" s="19"/>
      <c r="K905" s="83"/>
      <c r="L905" s="34"/>
      <c r="M905" s="14"/>
    </row>
    <row r="906" spans="1:13" ht="60">
      <c r="A906" s="6"/>
      <c r="B906" s="12">
        <v>41555</v>
      </c>
      <c r="C906" s="15" t="s">
        <v>1297</v>
      </c>
      <c r="D906" s="15" t="s">
        <v>154</v>
      </c>
      <c r="E906" s="93" t="s">
        <v>855</v>
      </c>
      <c r="F906" s="19"/>
      <c r="G906" s="19"/>
      <c r="H906" s="133">
        <v>-87817.29</v>
      </c>
      <c r="I906" s="19"/>
      <c r="J906" s="19"/>
      <c r="K906" s="83"/>
      <c r="L906" s="34"/>
      <c r="M906" s="14"/>
    </row>
    <row r="907" spans="1:13" ht="60">
      <c r="A907" s="6"/>
      <c r="B907" s="35">
        <v>41555</v>
      </c>
      <c r="C907" s="37" t="s">
        <v>1503</v>
      </c>
      <c r="D907" s="15" t="s">
        <v>154</v>
      </c>
      <c r="E907" s="93" t="s">
        <v>855</v>
      </c>
      <c r="F907" s="19"/>
      <c r="G907" s="19">
        <v>-0.42</v>
      </c>
      <c r="H907" s="133"/>
      <c r="I907" s="19"/>
      <c r="J907" s="19"/>
      <c r="K907" s="83"/>
      <c r="L907" s="34"/>
      <c r="M907" s="14"/>
    </row>
    <row r="908" spans="1:13" ht="30">
      <c r="A908" s="6"/>
      <c r="B908" s="12">
        <v>41555</v>
      </c>
      <c r="C908" s="15" t="s">
        <v>1688</v>
      </c>
      <c r="D908" s="15" t="s">
        <v>60</v>
      </c>
      <c r="E908" s="93" t="s">
        <v>105</v>
      </c>
      <c r="F908" s="19"/>
      <c r="G908" s="19"/>
      <c r="H908" s="19">
        <v>-277.2</v>
      </c>
      <c r="I908" s="19"/>
      <c r="J908" s="19"/>
      <c r="K908" s="83"/>
      <c r="L908" s="34"/>
      <c r="M908" s="14"/>
    </row>
    <row r="909" spans="1:13" ht="45">
      <c r="A909" s="6"/>
      <c r="B909" s="63">
        <v>41555</v>
      </c>
      <c r="C909" s="62" t="s">
        <v>1438</v>
      </c>
      <c r="D909" s="15" t="s">
        <v>64</v>
      </c>
      <c r="E909" s="93" t="s">
        <v>1435</v>
      </c>
      <c r="F909" s="64"/>
      <c r="G909" s="64">
        <v>-5000</v>
      </c>
      <c r="H909" s="19"/>
      <c r="I909" s="64"/>
      <c r="J909" s="64"/>
      <c r="K909" s="83"/>
      <c r="L909" s="34"/>
      <c r="M909" s="14"/>
    </row>
    <row r="910" spans="1:13" ht="15">
      <c r="A910" s="6"/>
      <c r="B910" s="114">
        <v>41556</v>
      </c>
      <c r="C910" s="37" t="s">
        <v>241</v>
      </c>
      <c r="D910" s="15" t="s">
        <v>138</v>
      </c>
      <c r="E910" s="93" t="s">
        <v>19</v>
      </c>
      <c r="F910" s="19"/>
      <c r="G910" s="19">
        <v>-24</v>
      </c>
      <c r="H910" s="19"/>
      <c r="I910" s="19"/>
      <c r="J910" s="19"/>
      <c r="K910" s="83"/>
      <c r="L910" s="34"/>
      <c r="M910" s="14"/>
    </row>
    <row r="911" spans="1:13" ht="30">
      <c r="A911" s="6"/>
      <c r="B911" s="12">
        <v>41556</v>
      </c>
      <c r="C911" s="15" t="s">
        <v>1690</v>
      </c>
      <c r="D911" s="15" t="s">
        <v>63</v>
      </c>
      <c r="E911" s="93" t="s">
        <v>111</v>
      </c>
      <c r="F911" s="19"/>
      <c r="G911" s="19"/>
      <c r="H911" s="19">
        <v>-305.73</v>
      </c>
      <c r="I911" s="19"/>
      <c r="J911" s="19"/>
      <c r="K911" s="83"/>
      <c r="L911" s="34"/>
      <c r="M911" s="14"/>
    </row>
    <row r="912" spans="1:13" ht="44.25" customHeight="1">
      <c r="A912" s="6"/>
      <c r="B912" s="12">
        <v>41556</v>
      </c>
      <c r="C912" s="15" t="s">
        <v>1691</v>
      </c>
      <c r="D912" s="15" t="s">
        <v>63</v>
      </c>
      <c r="E912" s="93" t="s">
        <v>111</v>
      </c>
      <c r="F912" s="19"/>
      <c r="G912" s="19"/>
      <c r="H912" s="19">
        <v>-252</v>
      </c>
      <c r="I912" s="19"/>
      <c r="J912" s="19"/>
      <c r="K912" s="83"/>
      <c r="L912" s="34"/>
      <c r="M912" s="14"/>
    </row>
    <row r="913" spans="1:13" ht="75">
      <c r="A913" s="6"/>
      <c r="B913" s="114">
        <v>41556</v>
      </c>
      <c r="C913" s="15" t="s">
        <v>1689</v>
      </c>
      <c r="D913" s="15" t="s">
        <v>155</v>
      </c>
      <c r="E913" s="93" t="s">
        <v>851</v>
      </c>
      <c r="F913" s="19">
        <v>-1500</v>
      </c>
      <c r="G913" s="19"/>
      <c r="H913" s="19"/>
      <c r="I913" s="19"/>
      <c r="J913" s="19"/>
      <c r="K913" s="83"/>
      <c r="L913" s="34"/>
      <c r="M913" s="14"/>
    </row>
    <row r="914" spans="1:13" ht="15">
      <c r="A914" s="6"/>
      <c r="B914" s="114">
        <v>41556</v>
      </c>
      <c r="C914" s="37" t="s">
        <v>1492</v>
      </c>
      <c r="D914" s="15" t="s">
        <v>90</v>
      </c>
      <c r="E914" s="93" t="s">
        <v>50</v>
      </c>
      <c r="F914" s="19"/>
      <c r="G914" s="19">
        <v>-1000</v>
      </c>
      <c r="H914" s="19"/>
      <c r="I914" s="19"/>
      <c r="J914" s="19"/>
      <c r="K914" s="83"/>
      <c r="L914" s="34"/>
      <c r="M914" s="14"/>
    </row>
    <row r="915" spans="1:13" ht="15">
      <c r="A915" s="6"/>
      <c r="B915" s="114">
        <v>41557</v>
      </c>
      <c r="C915" s="37" t="s">
        <v>241</v>
      </c>
      <c r="D915" s="15" t="s">
        <v>138</v>
      </c>
      <c r="E915" s="93" t="s">
        <v>19</v>
      </c>
      <c r="F915" s="19"/>
      <c r="G915" s="19">
        <v>-24</v>
      </c>
      <c r="H915" s="19"/>
      <c r="I915" s="19"/>
      <c r="J915" s="19"/>
      <c r="K915" s="83"/>
      <c r="L915" s="34"/>
      <c r="M915" s="14"/>
    </row>
    <row r="916" spans="1:13" ht="30">
      <c r="A916" s="6"/>
      <c r="B916" s="114">
        <v>41557</v>
      </c>
      <c r="C916" s="15" t="s">
        <v>1692</v>
      </c>
      <c r="D916" s="15" t="s">
        <v>63</v>
      </c>
      <c r="E916" s="93" t="s">
        <v>111</v>
      </c>
      <c r="F916" s="19"/>
      <c r="G916" s="19"/>
      <c r="H916" s="19">
        <v>-460</v>
      </c>
      <c r="I916" s="19"/>
      <c r="J916" s="19"/>
      <c r="K916" s="83"/>
      <c r="L916" s="34"/>
      <c r="M916" s="14"/>
    </row>
    <row r="917" spans="1:13" ht="30">
      <c r="A917" s="6"/>
      <c r="B917" s="118">
        <v>41558</v>
      </c>
      <c r="C917" s="62" t="s">
        <v>1436</v>
      </c>
      <c r="D917" s="15" t="s">
        <v>55</v>
      </c>
      <c r="E917" s="93" t="s">
        <v>96</v>
      </c>
      <c r="F917" s="64"/>
      <c r="G917" s="64"/>
      <c r="H917" s="19"/>
      <c r="I917" s="64"/>
      <c r="J917" s="64">
        <v>-504</v>
      </c>
      <c r="K917" s="13"/>
      <c r="L917" s="34"/>
      <c r="M917" s="14"/>
    </row>
    <row r="918" spans="1:13" ht="45">
      <c r="A918" s="6"/>
      <c r="B918" s="114">
        <v>41558</v>
      </c>
      <c r="C918" s="15" t="s">
        <v>1980</v>
      </c>
      <c r="D918" s="15" t="s">
        <v>56</v>
      </c>
      <c r="E918" s="93" t="s">
        <v>99</v>
      </c>
      <c r="F918" s="19"/>
      <c r="G918" s="19"/>
      <c r="H918" s="19">
        <v>-754</v>
      </c>
      <c r="I918" s="19"/>
      <c r="J918" s="19"/>
      <c r="K918" s="83"/>
      <c r="L918" s="34"/>
      <c r="M918" s="14"/>
    </row>
    <row r="919" spans="1:13" ht="75">
      <c r="A919" s="6"/>
      <c r="B919" s="12">
        <v>41558</v>
      </c>
      <c r="C919" s="15" t="s">
        <v>1572</v>
      </c>
      <c r="D919" s="15" t="s">
        <v>157</v>
      </c>
      <c r="E919" s="93" t="s">
        <v>858</v>
      </c>
      <c r="F919" s="19"/>
      <c r="G919" s="19"/>
      <c r="H919" s="19">
        <v>-1000</v>
      </c>
      <c r="I919" s="19"/>
      <c r="J919" s="19"/>
      <c r="K919" s="83"/>
      <c r="L919" s="34"/>
      <c r="M919" s="14"/>
    </row>
    <row r="920" spans="1:13" ht="30">
      <c r="A920" s="6"/>
      <c r="B920" s="12">
        <v>41558</v>
      </c>
      <c r="C920" s="15" t="s">
        <v>1693</v>
      </c>
      <c r="D920" s="15" t="s">
        <v>87</v>
      </c>
      <c r="E920" s="93" t="s">
        <v>28</v>
      </c>
      <c r="F920" s="19"/>
      <c r="G920" s="19"/>
      <c r="H920" s="19">
        <v>-320</v>
      </c>
      <c r="I920" s="19"/>
      <c r="J920" s="19"/>
      <c r="K920" s="83"/>
      <c r="L920" s="34"/>
      <c r="M920" s="14"/>
    </row>
    <row r="921" spans="1:13" ht="30">
      <c r="A921" s="6"/>
      <c r="B921" s="12">
        <v>41558</v>
      </c>
      <c r="C921" s="15" t="s">
        <v>1693</v>
      </c>
      <c r="D921" s="15" t="s">
        <v>87</v>
      </c>
      <c r="E921" s="93" t="s">
        <v>28</v>
      </c>
      <c r="F921" s="19"/>
      <c r="G921" s="19"/>
      <c r="H921" s="19">
        <v>-320</v>
      </c>
      <c r="I921" s="19"/>
      <c r="J921" s="19"/>
      <c r="K921" s="83"/>
      <c r="L921" s="34"/>
      <c r="M921" s="14"/>
    </row>
    <row r="922" spans="1:13" ht="45">
      <c r="A922" s="6"/>
      <c r="B922" s="12">
        <v>41559</v>
      </c>
      <c r="C922" s="15" t="s">
        <v>1694</v>
      </c>
      <c r="D922" s="15" t="s">
        <v>63</v>
      </c>
      <c r="E922" s="93" t="s">
        <v>111</v>
      </c>
      <c r="F922" s="19"/>
      <c r="G922" s="19"/>
      <c r="H922" s="19">
        <v>-620.58</v>
      </c>
      <c r="I922" s="19"/>
      <c r="J922" s="19"/>
      <c r="K922" s="83"/>
      <c r="L922" s="34"/>
      <c r="M922" s="14"/>
    </row>
    <row r="923" spans="1:13" ht="75">
      <c r="A923" s="6"/>
      <c r="B923" s="35">
        <v>41559</v>
      </c>
      <c r="C923" s="37" t="s">
        <v>1848</v>
      </c>
      <c r="D923" s="15" t="s">
        <v>155</v>
      </c>
      <c r="E923" s="93" t="s">
        <v>851</v>
      </c>
      <c r="F923" s="19"/>
      <c r="G923" s="19"/>
      <c r="H923" s="19">
        <v>-999.98</v>
      </c>
      <c r="I923" s="19"/>
      <c r="J923" s="19"/>
      <c r="K923" s="83"/>
      <c r="L923" s="34"/>
      <c r="M923" s="14"/>
    </row>
    <row r="924" spans="1:13" ht="45">
      <c r="A924" s="6"/>
      <c r="B924" s="12">
        <v>41559</v>
      </c>
      <c r="C924" s="15" t="s">
        <v>1982</v>
      </c>
      <c r="D924" s="15" t="s">
        <v>56</v>
      </c>
      <c r="E924" s="93" t="s">
        <v>99</v>
      </c>
      <c r="F924" s="19"/>
      <c r="G924" s="19"/>
      <c r="H924" s="19">
        <v>-141.47</v>
      </c>
      <c r="I924" s="19"/>
      <c r="J924" s="19"/>
      <c r="K924" s="83"/>
      <c r="L924" s="34"/>
      <c r="M924" s="14"/>
    </row>
    <row r="925" spans="1:13" ht="30">
      <c r="A925" s="6"/>
      <c r="B925" s="35">
        <v>41560</v>
      </c>
      <c r="C925" s="37" t="s">
        <v>1896</v>
      </c>
      <c r="D925" s="15" t="s">
        <v>58</v>
      </c>
      <c r="E925" s="93" t="s">
        <v>109</v>
      </c>
      <c r="F925" s="19"/>
      <c r="G925" s="19"/>
      <c r="H925" s="19">
        <v>-230</v>
      </c>
      <c r="I925" s="19"/>
      <c r="J925" s="19"/>
      <c r="K925" s="83"/>
      <c r="L925" s="34"/>
      <c r="M925" s="14"/>
    </row>
    <row r="926" spans="1:13" ht="15">
      <c r="A926" s="6"/>
      <c r="B926" s="35">
        <v>41561</v>
      </c>
      <c r="C926" s="37" t="s">
        <v>285</v>
      </c>
      <c r="D926" s="15" t="s">
        <v>138</v>
      </c>
      <c r="E926" s="93" t="s">
        <v>19</v>
      </c>
      <c r="F926" s="19">
        <v>-30</v>
      </c>
      <c r="G926" s="36"/>
      <c r="H926" s="19"/>
      <c r="I926" s="36"/>
      <c r="J926" s="36"/>
      <c r="K926" s="82"/>
      <c r="L926" s="34"/>
      <c r="M926" s="14"/>
    </row>
    <row r="927" spans="2:13" ht="30">
      <c r="B927" s="35">
        <v>41561</v>
      </c>
      <c r="C927" s="37" t="s">
        <v>1894</v>
      </c>
      <c r="D927" s="15" t="s">
        <v>55</v>
      </c>
      <c r="E927" s="93" t="s">
        <v>96</v>
      </c>
      <c r="F927" s="19"/>
      <c r="G927" s="19"/>
      <c r="H927" s="19">
        <v>-190.28</v>
      </c>
      <c r="I927" s="19"/>
      <c r="J927" s="19"/>
      <c r="K927" s="83"/>
      <c r="L927" s="41"/>
      <c r="M927" s="38"/>
    </row>
    <row r="928" spans="1:13" ht="75">
      <c r="A928" s="6"/>
      <c r="B928" s="12">
        <v>41561</v>
      </c>
      <c r="C928" s="15" t="s">
        <v>1571</v>
      </c>
      <c r="D928" s="15" t="s">
        <v>157</v>
      </c>
      <c r="E928" s="93" t="s">
        <v>858</v>
      </c>
      <c r="F928" s="19"/>
      <c r="G928" s="19">
        <v>-10000</v>
      </c>
      <c r="H928" s="19"/>
      <c r="I928" s="19"/>
      <c r="J928" s="19"/>
      <c r="K928" s="83"/>
      <c r="L928" s="34"/>
      <c r="M928" s="14"/>
    </row>
    <row r="929" spans="1:13" ht="30">
      <c r="A929" s="6"/>
      <c r="B929" s="12">
        <v>41561</v>
      </c>
      <c r="C929" s="15" t="s">
        <v>1570</v>
      </c>
      <c r="D929" s="15" t="s">
        <v>159</v>
      </c>
      <c r="E929" s="93" t="s">
        <v>942</v>
      </c>
      <c r="F929" s="19"/>
      <c r="G929" s="19">
        <v>-5500</v>
      </c>
      <c r="H929" s="19"/>
      <c r="I929" s="19"/>
      <c r="J929" s="19"/>
      <c r="K929" s="83"/>
      <c r="L929" s="34"/>
      <c r="M929" s="14"/>
    </row>
    <row r="930" spans="1:13" ht="30">
      <c r="A930" s="6"/>
      <c r="B930" s="12">
        <v>41562</v>
      </c>
      <c r="C930" s="15" t="s">
        <v>1490</v>
      </c>
      <c r="D930" s="15" t="s">
        <v>86</v>
      </c>
      <c r="E930" s="93" t="s">
        <v>48</v>
      </c>
      <c r="F930" s="19"/>
      <c r="G930" s="19">
        <v>-10000</v>
      </c>
      <c r="H930" s="19"/>
      <c r="I930" s="19"/>
      <c r="J930" s="19"/>
      <c r="K930" s="83"/>
      <c r="L930" s="34"/>
      <c r="M930" s="14"/>
    </row>
    <row r="931" spans="1:13" ht="30">
      <c r="A931" s="6"/>
      <c r="B931" s="12">
        <v>41562</v>
      </c>
      <c r="C931" s="15" t="s">
        <v>1977</v>
      </c>
      <c r="D931" s="15" t="s">
        <v>55</v>
      </c>
      <c r="E931" s="93" t="s">
        <v>96</v>
      </c>
      <c r="F931" s="19"/>
      <c r="G931" s="19"/>
      <c r="H931" s="19">
        <v>-202.04</v>
      </c>
      <c r="I931" s="19"/>
      <c r="J931" s="19"/>
      <c r="K931" s="83"/>
      <c r="L931" s="34"/>
      <c r="M931" s="14"/>
    </row>
    <row r="932" spans="1:13" ht="30">
      <c r="A932" s="6"/>
      <c r="B932" s="12">
        <v>41562</v>
      </c>
      <c r="C932" s="15" t="s">
        <v>1975</v>
      </c>
      <c r="D932" s="15" t="s">
        <v>55</v>
      </c>
      <c r="E932" s="93" t="s">
        <v>96</v>
      </c>
      <c r="F932" s="19"/>
      <c r="G932" s="19"/>
      <c r="H932" s="19">
        <v>-47.3</v>
      </c>
      <c r="I932" s="19"/>
      <c r="J932" s="19"/>
      <c r="K932" s="83"/>
      <c r="L932" s="34"/>
      <c r="M932" s="14"/>
    </row>
    <row r="933" spans="1:13" ht="15">
      <c r="A933" s="6"/>
      <c r="B933" s="12">
        <v>41562</v>
      </c>
      <c r="C933" s="15" t="s">
        <v>205</v>
      </c>
      <c r="D933" s="15" t="s">
        <v>146</v>
      </c>
      <c r="E933" s="93" t="s">
        <v>16</v>
      </c>
      <c r="F933" s="19"/>
      <c r="G933" s="19"/>
      <c r="H933" s="19">
        <v>-300</v>
      </c>
      <c r="I933" s="19"/>
      <c r="J933" s="19"/>
      <c r="K933" s="83"/>
      <c r="L933" s="34"/>
      <c r="M933" s="14"/>
    </row>
    <row r="934" spans="1:13" ht="15">
      <c r="A934" s="6"/>
      <c r="B934" s="12">
        <v>41563</v>
      </c>
      <c r="C934" s="37" t="s">
        <v>241</v>
      </c>
      <c r="D934" s="15" t="s">
        <v>138</v>
      </c>
      <c r="E934" s="93" t="s">
        <v>19</v>
      </c>
      <c r="F934" s="19"/>
      <c r="G934" s="19">
        <v>-48</v>
      </c>
      <c r="H934" s="19"/>
      <c r="I934" s="19"/>
      <c r="J934" s="19"/>
      <c r="K934" s="83"/>
      <c r="L934" s="34"/>
      <c r="M934" s="14"/>
    </row>
    <row r="935" spans="1:13" ht="75">
      <c r="A935" s="6"/>
      <c r="B935" s="12">
        <v>41563</v>
      </c>
      <c r="C935" s="15" t="s">
        <v>1683</v>
      </c>
      <c r="D935" s="15" t="s">
        <v>130</v>
      </c>
      <c r="E935" s="93" t="s">
        <v>23</v>
      </c>
      <c r="F935" s="19">
        <v>-500</v>
      </c>
      <c r="G935" s="19"/>
      <c r="H935" s="19"/>
      <c r="I935" s="19"/>
      <c r="J935" s="19"/>
      <c r="K935" s="83"/>
      <c r="L935" s="34"/>
      <c r="M935" s="14"/>
    </row>
    <row r="936" spans="1:13" ht="30">
      <c r="A936" s="6"/>
      <c r="B936" s="12">
        <v>41563</v>
      </c>
      <c r="C936" s="15" t="s">
        <v>1695</v>
      </c>
      <c r="D936" s="15" t="s">
        <v>82</v>
      </c>
      <c r="E936" s="93" t="s">
        <v>30</v>
      </c>
      <c r="F936" s="19"/>
      <c r="G936" s="19"/>
      <c r="H936" s="19">
        <v>-490</v>
      </c>
      <c r="I936" s="19"/>
      <c r="J936" s="19"/>
      <c r="K936" s="83"/>
      <c r="L936" s="34"/>
      <c r="M936" s="14"/>
    </row>
    <row r="937" spans="1:13" ht="30">
      <c r="A937" s="6"/>
      <c r="B937" s="12">
        <v>41564</v>
      </c>
      <c r="C937" s="15" t="s">
        <v>1696</v>
      </c>
      <c r="D937" s="15" t="s">
        <v>55</v>
      </c>
      <c r="E937" s="93" t="s">
        <v>96</v>
      </c>
      <c r="F937" s="19"/>
      <c r="G937" s="19"/>
      <c r="H937" s="19">
        <v>-322.23</v>
      </c>
      <c r="I937" s="19"/>
      <c r="J937" s="19"/>
      <c r="K937" s="83"/>
      <c r="L937" s="34"/>
      <c r="M937" s="14"/>
    </row>
    <row r="938" spans="1:13" ht="30">
      <c r="A938" s="6"/>
      <c r="B938" s="12">
        <v>41564</v>
      </c>
      <c r="C938" s="15" t="s">
        <v>1697</v>
      </c>
      <c r="D938" s="15" t="s">
        <v>57</v>
      </c>
      <c r="E938" s="93" t="s">
        <v>107</v>
      </c>
      <c r="F938" s="19"/>
      <c r="G938" s="19"/>
      <c r="H938" s="19">
        <v>-180</v>
      </c>
      <c r="I938" s="19"/>
      <c r="J938" s="19"/>
      <c r="K938" s="83"/>
      <c r="L938" s="34"/>
      <c r="M938" s="14"/>
    </row>
    <row r="939" spans="1:13" ht="30">
      <c r="A939" s="6"/>
      <c r="B939" s="35">
        <v>41565</v>
      </c>
      <c r="C939" s="37" t="s">
        <v>1493</v>
      </c>
      <c r="D939" s="15" t="s">
        <v>88</v>
      </c>
      <c r="E939" s="93" t="s">
        <v>42</v>
      </c>
      <c r="F939" s="19"/>
      <c r="G939" s="19">
        <v>-27</v>
      </c>
      <c r="H939" s="19"/>
      <c r="I939" s="19"/>
      <c r="J939" s="19"/>
      <c r="K939" s="89"/>
      <c r="L939" s="34"/>
      <c r="M939" s="14"/>
    </row>
    <row r="940" spans="2:13" ht="60">
      <c r="B940" s="12">
        <v>41565</v>
      </c>
      <c r="C940" s="15" t="s">
        <v>1491</v>
      </c>
      <c r="D940" s="15" t="s">
        <v>75</v>
      </c>
      <c r="E940" s="93" t="s">
        <v>140</v>
      </c>
      <c r="F940" s="19"/>
      <c r="G940" s="19">
        <v>-7300</v>
      </c>
      <c r="H940" s="19"/>
      <c r="I940" s="19"/>
      <c r="J940" s="19"/>
      <c r="K940" s="83"/>
      <c r="L940" s="41"/>
      <c r="M940" s="38"/>
    </row>
    <row r="941" spans="1:13" ht="75">
      <c r="A941" s="6"/>
      <c r="B941" s="12">
        <v>41566</v>
      </c>
      <c r="C941" s="15" t="s">
        <v>1698</v>
      </c>
      <c r="D941" s="15" t="s">
        <v>155</v>
      </c>
      <c r="E941" s="93" t="s">
        <v>851</v>
      </c>
      <c r="F941" s="19">
        <v>-1499.94</v>
      </c>
      <c r="G941" s="19"/>
      <c r="H941" s="19"/>
      <c r="I941" s="19"/>
      <c r="J941" s="19"/>
      <c r="K941" s="83"/>
      <c r="L941" s="34"/>
      <c r="M941" s="14"/>
    </row>
    <row r="942" spans="1:13" ht="15">
      <c r="A942" s="6"/>
      <c r="B942" s="12">
        <v>41568</v>
      </c>
      <c r="C942" s="37" t="s">
        <v>241</v>
      </c>
      <c r="D942" s="15" t="s">
        <v>138</v>
      </c>
      <c r="E942" s="93" t="s">
        <v>19</v>
      </c>
      <c r="F942" s="19"/>
      <c r="G942" s="19">
        <v>-24</v>
      </c>
      <c r="H942" s="19"/>
      <c r="I942" s="19"/>
      <c r="J942" s="19"/>
      <c r="K942" s="83"/>
      <c r="L942" s="34"/>
      <c r="M942" s="14"/>
    </row>
    <row r="943" spans="1:13" ht="30">
      <c r="A943" s="6"/>
      <c r="B943" s="12">
        <v>41568</v>
      </c>
      <c r="C943" s="15" t="s">
        <v>1976</v>
      </c>
      <c r="D943" s="15" t="s">
        <v>55</v>
      </c>
      <c r="E943" s="93" t="s">
        <v>96</v>
      </c>
      <c r="F943" s="19"/>
      <c r="G943" s="19"/>
      <c r="H943" s="19">
        <v>-53.79</v>
      </c>
      <c r="I943" s="19"/>
      <c r="J943" s="19"/>
      <c r="K943" s="83"/>
      <c r="L943" s="34"/>
      <c r="M943" s="14"/>
    </row>
    <row r="944" spans="1:13" ht="45">
      <c r="A944" s="6"/>
      <c r="B944" s="63">
        <v>41569</v>
      </c>
      <c r="C944" s="94" t="s">
        <v>1567</v>
      </c>
      <c r="D944" s="15" t="s">
        <v>161</v>
      </c>
      <c r="E944" s="93" t="s">
        <v>1568</v>
      </c>
      <c r="F944" s="64"/>
      <c r="G944" s="64"/>
      <c r="H944" s="19"/>
      <c r="I944" s="64"/>
      <c r="J944" s="64">
        <v>-97875</v>
      </c>
      <c r="K944" s="83"/>
      <c r="L944" s="34"/>
      <c r="M944" s="14"/>
    </row>
    <row r="945" spans="1:13" ht="30">
      <c r="A945" s="6"/>
      <c r="B945" s="12">
        <v>41569</v>
      </c>
      <c r="C945" s="15" t="s">
        <v>1699</v>
      </c>
      <c r="D945" s="15" t="s">
        <v>156</v>
      </c>
      <c r="E945" s="93" t="s">
        <v>853</v>
      </c>
      <c r="F945" s="19"/>
      <c r="G945" s="19"/>
      <c r="H945" s="19">
        <v>-790</v>
      </c>
      <c r="I945" s="19"/>
      <c r="J945" s="19"/>
      <c r="K945" s="83"/>
      <c r="L945" s="34"/>
      <c r="M945" s="14"/>
    </row>
    <row r="946" spans="1:13" ht="30">
      <c r="A946" s="6"/>
      <c r="B946" s="12">
        <v>41570</v>
      </c>
      <c r="C946" s="15" t="s">
        <v>2053</v>
      </c>
      <c r="D946" s="15" t="s">
        <v>55</v>
      </c>
      <c r="E946" s="93" t="s">
        <v>96</v>
      </c>
      <c r="F946" s="19">
        <v>-165</v>
      </c>
      <c r="G946" s="19"/>
      <c r="H946" s="19"/>
      <c r="I946" s="19"/>
      <c r="J946" s="19"/>
      <c r="K946" s="104"/>
      <c r="L946" s="34"/>
      <c r="M946" s="14"/>
    </row>
    <row r="947" spans="1:13" ht="75">
      <c r="A947" s="6"/>
      <c r="B947" s="12">
        <v>41570</v>
      </c>
      <c r="C947" s="15" t="s">
        <v>1675</v>
      </c>
      <c r="D947" s="15" t="s">
        <v>155</v>
      </c>
      <c r="E947" s="93" t="s">
        <v>851</v>
      </c>
      <c r="F947" s="19"/>
      <c r="G947" s="19"/>
      <c r="H947" s="19">
        <v>-600</v>
      </c>
      <c r="I947" s="19"/>
      <c r="J947" s="19"/>
      <c r="K947" s="83"/>
      <c r="L947" s="34"/>
      <c r="M947" s="14"/>
    </row>
    <row r="948" spans="1:13" ht="15">
      <c r="A948" s="6"/>
      <c r="B948" s="12">
        <v>41571</v>
      </c>
      <c r="C948" s="37" t="s">
        <v>241</v>
      </c>
      <c r="D948" s="15" t="s">
        <v>138</v>
      </c>
      <c r="E948" s="93" t="s">
        <v>19</v>
      </c>
      <c r="F948" s="19"/>
      <c r="G948" s="19">
        <v>-48</v>
      </c>
      <c r="H948" s="19"/>
      <c r="I948" s="19"/>
      <c r="J948" s="19"/>
      <c r="K948" s="83"/>
      <c r="L948" s="34"/>
      <c r="M948" s="14"/>
    </row>
    <row r="949" spans="1:13" ht="60">
      <c r="A949" s="6"/>
      <c r="B949" s="12">
        <v>41571</v>
      </c>
      <c r="C949" s="15" t="s">
        <v>1595</v>
      </c>
      <c r="D949" s="15" t="s">
        <v>75</v>
      </c>
      <c r="E949" s="93" t="s">
        <v>140</v>
      </c>
      <c r="F949" s="19"/>
      <c r="G949" s="19">
        <v>-20040.4</v>
      </c>
      <c r="H949" s="19"/>
      <c r="I949" s="19"/>
      <c r="J949" s="19"/>
      <c r="K949" s="83"/>
      <c r="L949" s="34"/>
      <c r="M949" s="14"/>
    </row>
    <row r="950" spans="1:13" ht="75">
      <c r="A950" s="6"/>
      <c r="B950" s="12">
        <v>41571</v>
      </c>
      <c r="C950" s="15" t="s">
        <v>1602</v>
      </c>
      <c r="D950" s="15" t="s">
        <v>157</v>
      </c>
      <c r="E950" s="93" t="s">
        <v>858</v>
      </c>
      <c r="F950" s="19"/>
      <c r="G950" s="19">
        <v>-17055</v>
      </c>
      <c r="H950" s="19"/>
      <c r="I950" s="19"/>
      <c r="J950" s="19"/>
      <c r="K950" s="83"/>
      <c r="L950" s="34"/>
      <c r="M950" s="14"/>
    </row>
    <row r="951" spans="1:13" ht="75">
      <c r="A951" s="6"/>
      <c r="B951" s="12">
        <v>41571</v>
      </c>
      <c r="C951" s="15" t="s">
        <v>1596</v>
      </c>
      <c r="D951" s="15" t="s">
        <v>157</v>
      </c>
      <c r="E951" s="93" t="s">
        <v>858</v>
      </c>
      <c r="F951" s="19"/>
      <c r="G951" s="19">
        <v>-4374.42</v>
      </c>
      <c r="H951" s="19"/>
      <c r="I951" s="19"/>
      <c r="J951" s="19"/>
      <c r="K951" s="83"/>
      <c r="L951" s="34"/>
      <c r="M951" s="14"/>
    </row>
    <row r="952" spans="1:13" ht="45">
      <c r="A952" s="6"/>
      <c r="B952" s="63">
        <v>41571</v>
      </c>
      <c r="C952" s="62" t="s">
        <v>1720</v>
      </c>
      <c r="D952" s="15" t="s">
        <v>64</v>
      </c>
      <c r="E952" s="93" t="s">
        <v>1435</v>
      </c>
      <c r="F952" s="19"/>
      <c r="G952" s="19"/>
      <c r="H952" s="19">
        <v>-1000</v>
      </c>
      <c r="I952" s="19"/>
      <c r="J952" s="19"/>
      <c r="K952" s="83"/>
      <c r="L952" s="34"/>
      <c r="M952" s="14"/>
    </row>
    <row r="953" spans="1:13" ht="15">
      <c r="A953" s="6"/>
      <c r="B953" s="35">
        <v>41571</v>
      </c>
      <c r="C953" s="37" t="s">
        <v>1889</v>
      </c>
      <c r="D953" s="15" t="s">
        <v>146</v>
      </c>
      <c r="E953" s="93" t="s">
        <v>16</v>
      </c>
      <c r="F953" s="19"/>
      <c r="G953" s="19"/>
      <c r="H953" s="19">
        <v>-888</v>
      </c>
      <c r="I953" s="19"/>
      <c r="J953" s="19"/>
      <c r="K953" s="83"/>
      <c r="L953" s="34"/>
      <c r="M953" s="14"/>
    </row>
    <row r="954" spans="1:13" ht="30">
      <c r="A954" s="6"/>
      <c r="B954" s="12">
        <v>41572</v>
      </c>
      <c r="C954" s="15" t="s">
        <v>1701</v>
      </c>
      <c r="D954" s="15" t="s">
        <v>55</v>
      </c>
      <c r="E954" s="93" t="s">
        <v>96</v>
      </c>
      <c r="F954" s="19">
        <v>-1323</v>
      </c>
      <c r="G954" s="19"/>
      <c r="H954" s="19"/>
      <c r="I954" s="19"/>
      <c r="J954" s="19"/>
      <c r="K954" s="83"/>
      <c r="L954" s="34"/>
      <c r="M954" s="14"/>
    </row>
    <row r="955" spans="1:13" ht="30">
      <c r="A955" s="6"/>
      <c r="B955" s="12">
        <v>41572</v>
      </c>
      <c r="C955" s="15" t="s">
        <v>1327</v>
      </c>
      <c r="D955" s="15" t="s">
        <v>156</v>
      </c>
      <c r="E955" s="93" t="s">
        <v>853</v>
      </c>
      <c r="F955" s="19"/>
      <c r="G955" s="19"/>
      <c r="H955" s="19">
        <v>-500</v>
      </c>
      <c r="I955" s="19"/>
      <c r="J955" s="19"/>
      <c r="K955" s="83"/>
      <c r="L955" s="34"/>
      <c r="M955" s="14"/>
    </row>
    <row r="956" spans="1:13" ht="30">
      <c r="A956" s="6"/>
      <c r="B956" s="12">
        <v>41572</v>
      </c>
      <c r="C956" s="15" t="s">
        <v>1700</v>
      </c>
      <c r="D956" s="15" t="s">
        <v>156</v>
      </c>
      <c r="E956" s="93" t="s">
        <v>853</v>
      </c>
      <c r="F956" s="19"/>
      <c r="G956" s="19"/>
      <c r="H956" s="19">
        <v>-190</v>
      </c>
      <c r="I956" s="19"/>
      <c r="J956" s="19"/>
      <c r="K956" s="83"/>
      <c r="L956" s="34"/>
      <c r="M956" s="14"/>
    </row>
    <row r="957" spans="1:13" ht="30">
      <c r="A957" s="6"/>
      <c r="B957" s="12">
        <v>41572</v>
      </c>
      <c r="C957" s="15" t="s">
        <v>1702</v>
      </c>
      <c r="D957" s="15" t="s">
        <v>57</v>
      </c>
      <c r="E957" s="93" t="s">
        <v>107</v>
      </c>
      <c r="F957" s="19">
        <v>-223</v>
      </c>
      <c r="G957" s="19"/>
      <c r="H957" s="19"/>
      <c r="I957" s="19"/>
      <c r="J957" s="19"/>
      <c r="K957" s="83"/>
      <c r="L957" s="34"/>
      <c r="M957" s="14"/>
    </row>
    <row r="958" spans="1:13" ht="45">
      <c r="A958" s="6"/>
      <c r="B958" s="12">
        <v>41572</v>
      </c>
      <c r="C958" s="15" t="s">
        <v>1721</v>
      </c>
      <c r="D958" s="15" t="s">
        <v>64</v>
      </c>
      <c r="E958" s="93" t="s">
        <v>1435</v>
      </c>
      <c r="F958" s="19"/>
      <c r="G958" s="19"/>
      <c r="H958" s="19">
        <v>-242</v>
      </c>
      <c r="I958" s="19"/>
      <c r="J958" s="19"/>
      <c r="K958" s="83"/>
      <c r="L958" s="34"/>
      <c r="M958" s="14"/>
    </row>
    <row r="959" spans="1:13" ht="15">
      <c r="A959" s="6"/>
      <c r="B959" s="12">
        <v>41572</v>
      </c>
      <c r="C959" s="37" t="s">
        <v>1327</v>
      </c>
      <c r="D959" s="62" t="s">
        <v>130</v>
      </c>
      <c r="E959" s="62" t="s">
        <v>23</v>
      </c>
      <c r="F959" s="19"/>
      <c r="G959" s="19"/>
      <c r="H959" s="19">
        <v>-500</v>
      </c>
      <c r="I959" s="19"/>
      <c r="J959" s="19"/>
      <c r="K959" s="83"/>
      <c r="L959" s="34"/>
      <c r="M959" s="14"/>
    </row>
    <row r="960" spans="1:13" ht="30">
      <c r="A960" s="6"/>
      <c r="B960" s="12">
        <v>41574</v>
      </c>
      <c r="C960" s="15" t="s">
        <v>1705</v>
      </c>
      <c r="D960" s="15" t="s">
        <v>63</v>
      </c>
      <c r="E960" s="93" t="s">
        <v>111</v>
      </c>
      <c r="F960" s="19"/>
      <c r="G960" s="19"/>
      <c r="H960" s="19">
        <v>-377.1</v>
      </c>
      <c r="I960" s="19"/>
      <c r="J960" s="19"/>
      <c r="K960" s="83"/>
      <c r="L960" s="34"/>
      <c r="M960" s="14"/>
    </row>
    <row r="961" spans="1:13" ht="60">
      <c r="A961" s="6"/>
      <c r="B961" s="12">
        <v>41574</v>
      </c>
      <c r="C961" s="15" t="s">
        <v>1189</v>
      </c>
      <c r="D961" s="15" t="s">
        <v>61</v>
      </c>
      <c r="E961" s="93" t="s">
        <v>142</v>
      </c>
      <c r="F961" s="19"/>
      <c r="G961" s="19"/>
      <c r="H961" s="19">
        <v>-2584.6</v>
      </c>
      <c r="I961" s="19"/>
      <c r="J961" s="19"/>
      <c r="K961" s="83"/>
      <c r="L961" s="34"/>
      <c r="M961" s="14"/>
    </row>
    <row r="962" spans="1:13" ht="60">
      <c r="A962" s="6"/>
      <c r="B962" s="12">
        <v>41574</v>
      </c>
      <c r="C962" s="15" t="s">
        <v>1189</v>
      </c>
      <c r="D962" s="15" t="s">
        <v>61</v>
      </c>
      <c r="E962" s="93" t="s">
        <v>142</v>
      </c>
      <c r="F962" s="19"/>
      <c r="G962" s="19"/>
      <c r="H962" s="19">
        <v>-1651.7</v>
      </c>
      <c r="I962" s="19"/>
      <c r="J962" s="19"/>
      <c r="K962" s="83"/>
      <c r="L962" s="34"/>
      <c r="M962" s="14"/>
    </row>
    <row r="963" spans="1:13" ht="30">
      <c r="A963" s="6"/>
      <c r="B963" s="12">
        <v>41574</v>
      </c>
      <c r="C963" s="15" t="s">
        <v>1703</v>
      </c>
      <c r="D963" s="15" t="s">
        <v>55</v>
      </c>
      <c r="E963" s="93" t="s">
        <v>96</v>
      </c>
      <c r="F963" s="19"/>
      <c r="G963" s="19" t="s">
        <v>1704</v>
      </c>
      <c r="H963" s="19">
        <v>-69</v>
      </c>
      <c r="I963" s="19"/>
      <c r="J963" s="19"/>
      <c r="K963" s="83"/>
      <c r="L963" s="34"/>
      <c r="M963" s="14"/>
    </row>
    <row r="964" spans="1:13" ht="30">
      <c r="A964" s="6"/>
      <c r="B964" s="35">
        <v>41575</v>
      </c>
      <c r="C964" s="37" t="s">
        <v>1722</v>
      </c>
      <c r="D964" s="15" t="s">
        <v>88</v>
      </c>
      <c r="E964" s="93" t="s">
        <v>42</v>
      </c>
      <c r="F964" s="19"/>
      <c r="G964" s="19">
        <v>-10</v>
      </c>
      <c r="H964" s="19"/>
      <c r="I964" s="19"/>
      <c r="J964" s="19"/>
      <c r="K964" s="89"/>
      <c r="L964" s="34"/>
      <c r="M964" s="14"/>
    </row>
    <row r="965" spans="1:13" ht="60">
      <c r="A965" s="6"/>
      <c r="B965" s="12">
        <v>41575</v>
      </c>
      <c r="C965" s="15" t="s">
        <v>1679</v>
      </c>
      <c r="D965" s="15" t="s">
        <v>156</v>
      </c>
      <c r="E965" s="93" t="s">
        <v>853</v>
      </c>
      <c r="F965" s="19"/>
      <c r="G965" s="19"/>
      <c r="H965" s="19">
        <v>-100</v>
      </c>
      <c r="I965" s="19"/>
      <c r="J965" s="19"/>
      <c r="K965" s="83"/>
      <c r="L965" s="34"/>
      <c r="M965" s="14"/>
    </row>
    <row r="966" spans="2:13" ht="60">
      <c r="B966" s="12">
        <v>41575</v>
      </c>
      <c r="C966" s="15" t="s">
        <v>1604</v>
      </c>
      <c r="D966" s="15" t="s">
        <v>75</v>
      </c>
      <c r="E966" s="93" t="s">
        <v>140</v>
      </c>
      <c r="F966" s="19"/>
      <c r="G966" s="19"/>
      <c r="H966" s="19">
        <v>-1468.33</v>
      </c>
      <c r="I966" s="19"/>
      <c r="J966" s="19"/>
      <c r="K966" s="83"/>
      <c r="L966" s="41"/>
      <c r="M966" s="38"/>
    </row>
    <row r="967" spans="1:13" ht="75">
      <c r="A967" s="6"/>
      <c r="B967" s="35">
        <v>41575</v>
      </c>
      <c r="C967" s="37" t="s">
        <v>1849</v>
      </c>
      <c r="D967" s="15" t="s">
        <v>87</v>
      </c>
      <c r="E967" s="93" t="s">
        <v>28</v>
      </c>
      <c r="F967" s="19"/>
      <c r="G967" s="19"/>
      <c r="H967" s="19">
        <v>-645</v>
      </c>
      <c r="I967" s="19"/>
      <c r="J967" s="19"/>
      <c r="K967" s="83"/>
      <c r="L967" s="34"/>
      <c r="M967" s="14"/>
    </row>
    <row r="968" spans="1:13" ht="15">
      <c r="A968" s="6"/>
      <c r="B968" s="12">
        <v>41576</v>
      </c>
      <c r="C968" s="37" t="s">
        <v>241</v>
      </c>
      <c r="D968" s="15" t="s">
        <v>138</v>
      </c>
      <c r="E968" s="93" t="s">
        <v>19</v>
      </c>
      <c r="F968" s="19"/>
      <c r="G968" s="19">
        <v>-72</v>
      </c>
      <c r="H968" s="19"/>
      <c r="I968" s="19"/>
      <c r="J968" s="19"/>
      <c r="K968" s="83"/>
      <c r="L968" s="34"/>
      <c r="M968" s="14"/>
    </row>
    <row r="969" spans="1:13" ht="30">
      <c r="A969" s="6"/>
      <c r="B969" s="12">
        <v>41576</v>
      </c>
      <c r="C969" s="15" t="s">
        <v>1978</v>
      </c>
      <c r="D969" s="15" t="s">
        <v>55</v>
      </c>
      <c r="E969" s="93" t="s">
        <v>96</v>
      </c>
      <c r="F969" s="19"/>
      <c r="G969" s="19"/>
      <c r="H969" s="19">
        <v>-167.93</v>
      </c>
      <c r="I969" s="19"/>
      <c r="J969" s="19"/>
      <c r="K969" s="83"/>
      <c r="L969" s="34"/>
      <c r="M969" s="14"/>
    </row>
    <row r="970" spans="1:13" ht="45">
      <c r="A970" s="6"/>
      <c r="B970" s="12">
        <v>41577</v>
      </c>
      <c r="C970" s="15" t="s">
        <v>1709</v>
      </c>
      <c r="D970" s="15" t="s">
        <v>55</v>
      </c>
      <c r="E970" s="93" t="s">
        <v>96</v>
      </c>
      <c r="F970" s="19"/>
      <c r="G970" s="19"/>
      <c r="H970" s="19">
        <v>-507.86</v>
      </c>
      <c r="I970" s="19"/>
      <c r="J970" s="19"/>
      <c r="K970" s="83"/>
      <c r="L970" s="34"/>
      <c r="M970" s="14"/>
    </row>
    <row r="971" spans="1:13" ht="30">
      <c r="A971" s="6"/>
      <c r="B971" s="12">
        <v>41577</v>
      </c>
      <c r="C971" s="15" t="s">
        <v>1706</v>
      </c>
      <c r="D971" s="15" t="s">
        <v>55</v>
      </c>
      <c r="E971" s="93" t="s">
        <v>96</v>
      </c>
      <c r="F971" s="19"/>
      <c r="G971" s="19"/>
      <c r="H971" s="19">
        <v>-467.7</v>
      </c>
      <c r="I971" s="19"/>
      <c r="J971" s="19"/>
      <c r="K971" s="83"/>
      <c r="L971" s="34"/>
      <c r="M971" s="14"/>
    </row>
    <row r="972" spans="1:13" ht="30">
      <c r="A972" s="6"/>
      <c r="B972" s="12">
        <v>41577</v>
      </c>
      <c r="C972" s="15" t="s">
        <v>1707</v>
      </c>
      <c r="D972" s="15" t="s">
        <v>55</v>
      </c>
      <c r="E972" s="93" t="s">
        <v>96</v>
      </c>
      <c r="F972" s="19"/>
      <c r="G972" s="19"/>
      <c r="H972" s="19">
        <v>-37.1</v>
      </c>
      <c r="I972" s="19"/>
      <c r="J972" s="19"/>
      <c r="K972" s="83"/>
      <c r="L972" s="34"/>
      <c r="M972" s="14"/>
    </row>
    <row r="973" spans="1:13" ht="30">
      <c r="A973" s="6"/>
      <c r="B973" s="12">
        <v>41577</v>
      </c>
      <c r="C973" s="15" t="s">
        <v>1708</v>
      </c>
      <c r="D973" s="15" t="s">
        <v>58</v>
      </c>
      <c r="E973" s="93" t="s">
        <v>109</v>
      </c>
      <c r="F973" s="19"/>
      <c r="G973" s="19"/>
      <c r="H973" s="19">
        <v>-470</v>
      </c>
      <c r="I973" s="19"/>
      <c r="J973" s="19"/>
      <c r="K973" s="83"/>
      <c r="L973" s="34"/>
      <c r="M973" s="14"/>
    </row>
    <row r="974" spans="1:13" ht="45">
      <c r="A974" s="6"/>
      <c r="B974" s="12">
        <v>41577</v>
      </c>
      <c r="C974" s="15" t="s">
        <v>1710</v>
      </c>
      <c r="D974" s="15" t="s">
        <v>56</v>
      </c>
      <c r="E974" s="93" t="s">
        <v>99</v>
      </c>
      <c r="F974" s="19"/>
      <c r="G974" s="19"/>
      <c r="H974" s="19">
        <v>-200</v>
      </c>
      <c r="I974" s="19"/>
      <c r="J974" s="19"/>
      <c r="K974" s="83"/>
      <c r="L974" s="34"/>
      <c r="M974" s="14"/>
    </row>
    <row r="975" spans="1:13" ht="75">
      <c r="A975" s="6"/>
      <c r="B975" s="12">
        <v>41577</v>
      </c>
      <c r="C975" s="15" t="s">
        <v>1683</v>
      </c>
      <c r="D975" s="15" t="s">
        <v>130</v>
      </c>
      <c r="E975" s="93" t="s">
        <v>23</v>
      </c>
      <c r="F975" s="19">
        <v>-500</v>
      </c>
      <c r="G975" s="19"/>
      <c r="H975" s="19"/>
      <c r="I975" s="19"/>
      <c r="J975" s="19"/>
      <c r="K975" s="83"/>
      <c r="L975" s="34"/>
      <c r="M975" s="14"/>
    </row>
    <row r="976" spans="1:13" ht="15">
      <c r="A976" s="6"/>
      <c r="B976" s="12">
        <v>41578</v>
      </c>
      <c r="C976" s="37" t="s">
        <v>241</v>
      </c>
      <c r="D976" s="15" t="s">
        <v>138</v>
      </c>
      <c r="E976" s="93" t="s">
        <v>19</v>
      </c>
      <c r="F976" s="19"/>
      <c r="G976" s="19">
        <v>-24</v>
      </c>
      <c r="H976" s="19"/>
      <c r="I976" s="19"/>
      <c r="J976" s="19"/>
      <c r="K976" s="83"/>
      <c r="L976" s="34"/>
      <c r="M976" s="14"/>
    </row>
    <row r="977" spans="1:13" ht="30">
      <c r="A977" s="6"/>
      <c r="B977" s="12">
        <v>41578</v>
      </c>
      <c r="C977" s="15" t="s">
        <v>1979</v>
      </c>
      <c r="D977" s="15" t="s">
        <v>55</v>
      </c>
      <c r="E977" s="93" t="s">
        <v>96</v>
      </c>
      <c r="F977" s="19"/>
      <c r="G977" s="19"/>
      <c r="H977" s="19">
        <v>-62.69</v>
      </c>
      <c r="I977" s="19"/>
      <c r="J977" s="19"/>
      <c r="K977" s="83"/>
      <c r="L977" s="34"/>
      <c r="M977" s="14"/>
    </row>
    <row r="978" spans="1:13" ht="94.5" customHeight="1">
      <c r="A978" s="6"/>
      <c r="B978" s="12">
        <v>41578</v>
      </c>
      <c r="C978" s="15" t="s">
        <v>1603</v>
      </c>
      <c r="D978" s="15" t="s">
        <v>75</v>
      </c>
      <c r="E978" s="93" t="s">
        <v>140</v>
      </c>
      <c r="F978" s="19"/>
      <c r="G978" s="19">
        <v>-26725</v>
      </c>
      <c r="H978" s="19"/>
      <c r="I978" s="19"/>
      <c r="J978" s="19"/>
      <c r="K978" s="83"/>
      <c r="L978" s="34"/>
      <c r="M978" s="14"/>
    </row>
    <row r="979" spans="1:13" ht="30">
      <c r="A979" s="6"/>
      <c r="B979" s="35">
        <v>41579</v>
      </c>
      <c r="C979" s="37" t="s">
        <v>1850</v>
      </c>
      <c r="D979" s="15" t="s">
        <v>86</v>
      </c>
      <c r="E979" s="93" t="s">
        <v>48</v>
      </c>
      <c r="F979" s="19"/>
      <c r="G979" s="19"/>
      <c r="H979" s="19">
        <v>-69.9</v>
      </c>
      <c r="I979" s="19"/>
      <c r="J979" s="19"/>
      <c r="K979" s="83"/>
      <c r="L979" s="34"/>
      <c r="M979" s="14"/>
    </row>
    <row r="980" spans="1:13" ht="90">
      <c r="A980" s="6"/>
      <c r="B980" s="35">
        <v>41579</v>
      </c>
      <c r="C980" s="37" t="s">
        <v>1870</v>
      </c>
      <c r="D980" s="15" t="s">
        <v>61</v>
      </c>
      <c r="E980" s="93" t="s">
        <v>142</v>
      </c>
      <c r="F980" s="19">
        <f>-(17711+33)</f>
        <v>-17744</v>
      </c>
      <c r="G980" s="19"/>
      <c r="H980" s="19"/>
      <c r="I980" s="19"/>
      <c r="J980" s="19"/>
      <c r="K980" s="83"/>
      <c r="L980" s="34"/>
      <c r="M980" s="14"/>
    </row>
    <row r="981" spans="1:13" ht="75">
      <c r="A981" s="6"/>
      <c r="B981" s="12">
        <v>41579</v>
      </c>
      <c r="C981" s="37" t="s">
        <v>2118</v>
      </c>
      <c r="D981" s="62" t="s">
        <v>79</v>
      </c>
      <c r="E981" s="62" t="s">
        <v>2102</v>
      </c>
      <c r="F981" s="19"/>
      <c r="G981" s="19"/>
      <c r="H981" s="19">
        <v>-1000</v>
      </c>
      <c r="I981" s="19"/>
      <c r="J981" s="19"/>
      <c r="K981" s="83"/>
      <c r="L981" s="34"/>
      <c r="M981" s="14"/>
    </row>
    <row r="982" spans="1:13" ht="30">
      <c r="A982" s="6"/>
      <c r="B982" s="35">
        <v>41580</v>
      </c>
      <c r="C982" s="37" t="s">
        <v>1020</v>
      </c>
      <c r="D982" s="15" t="s">
        <v>55</v>
      </c>
      <c r="E982" s="93" t="s">
        <v>96</v>
      </c>
      <c r="F982" s="19"/>
      <c r="G982" s="19"/>
      <c r="H982" s="19">
        <v>-27</v>
      </c>
      <c r="I982" s="19"/>
      <c r="J982" s="19"/>
      <c r="K982" s="83"/>
      <c r="L982" s="34"/>
      <c r="M982" s="14"/>
    </row>
    <row r="983" spans="1:13" ht="75">
      <c r="A983" s="6"/>
      <c r="B983" s="12">
        <v>41580</v>
      </c>
      <c r="C983" s="15" t="s">
        <v>1879</v>
      </c>
      <c r="D983" s="15" t="s">
        <v>155</v>
      </c>
      <c r="E983" s="93" t="s">
        <v>851</v>
      </c>
      <c r="F983" s="19">
        <v>-1499.94</v>
      </c>
      <c r="G983" s="19"/>
      <c r="H983" s="19"/>
      <c r="I983" s="19"/>
      <c r="J983" s="19"/>
      <c r="K983" s="83"/>
      <c r="L983" s="34"/>
      <c r="M983" s="14"/>
    </row>
    <row r="984" spans="1:13" ht="75">
      <c r="A984" s="6"/>
      <c r="B984" s="35">
        <v>41580</v>
      </c>
      <c r="C984" s="37" t="s">
        <v>1848</v>
      </c>
      <c r="D984" s="15" t="s">
        <v>87</v>
      </c>
      <c r="E984" s="93" t="s">
        <v>28</v>
      </c>
      <c r="F984" s="19"/>
      <c r="G984" s="19"/>
      <c r="H984" s="19">
        <v>-999.98</v>
      </c>
      <c r="I984" s="19"/>
      <c r="J984" s="19"/>
      <c r="K984" s="83"/>
      <c r="L984" s="34"/>
      <c r="M984" s="14"/>
    </row>
    <row r="985" spans="1:13" ht="75">
      <c r="A985" s="6"/>
      <c r="B985" s="35">
        <v>41580</v>
      </c>
      <c r="C985" s="37" t="s">
        <v>1851</v>
      </c>
      <c r="D985" s="15" t="s">
        <v>87</v>
      </c>
      <c r="E985" s="93" t="s">
        <v>28</v>
      </c>
      <c r="F985" s="19"/>
      <c r="G985" s="19"/>
      <c r="H985" s="19">
        <v>-630</v>
      </c>
      <c r="I985" s="19"/>
      <c r="J985" s="19"/>
      <c r="K985" s="83"/>
      <c r="L985" s="34"/>
      <c r="M985" s="14"/>
    </row>
    <row r="986" spans="1:13" ht="45">
      <c r="A986" s="6"/>
      <c r="B986" s="63">
        <v>41581</v>
      </c>
      <c r="C986" s="62" t="s">
        <v>1720</v>
      </c>
      <c r="D986" s="15" t="s">
        <v>64</v>
      </c>
      <c r="E986" s="93" t="s">
        <v>1435</v>
      </c>
      <c r="F986" s="19"/>
      <c r="G986" s="19"/>
      <c r="H986" s="19">
        <v>-2130</v>
      </c>
      <c r="I986" s="19"/>
      <c r="J986" s="19"/>
      <c r="K986" s="83"/>
      <c r="L986" s="34"/>
      <c r="M986" s="14"/>
    </row>
    <row r="987" spans="1:13" ht="45">
      <c r="A987" s="6"/>
      <c r="B987" s="63">
        <v>41581</v>
      </c>
      <c r="C987" s="62" t="s">
        <v>1720</v>
      </c>
      <c r="D987" s="15" t="s">
        <v>64</v>
      </c>
      <c r="E987" s="93" t="s">
        <v>1435</v>
      </c>
      <c r="F987" s="19"/>
      <c r="G987" s="19"/>
      <c r="H987" s="19">
        <v>-480</v>
      </c>
      <c r="I987" s="19"/>
      <c r="J987" s="19"/>
      <c r="K987" s="83"/>
      <c r="L987" s="34"/>
      <c r="M987" s="14"/>
    </row>
    <row r="988" spans="1:13" ht="15">
      <c r="A988" s="6"/>
      <c r="B988" s="12">
        <v>41583</v>
      </c>
      <c r="C988" s="37" t="s">
        <v>241</v>
      </c>
      <c r="D988" s="15" t="s">
        <v>138</v>
      </c>
      <c r="E988" s="93" t="s">
        <v>19</v>
      </c>
      <c r="F988" s="19"/>
      <c r="G988" s="19">
        <v>-48</v>
      </c>
      <c r="H988" s="19"/>
      <c r="I988" s="19"/>
      <c r="J988" s="19"/>
      <c r="K988" s="83"/>
      <c r="L988" s="34"/>
      <c r="M988" s="14"/>
    </row>
    <row r="989" spans="1:13" ht="30">
      <c r="A989" s="6"/>
      <c r="B989" s="12">
        <v>41583</v>
      </c>
      <c r="C989" s="15" t="s">
        <v>1856</v>
      </c>
      <c r="D989" s="15" t="s">
        <v>55</v>
      </c>
      <c r="E989" s="93" t="s">
        <v>96</v>
      </c>
      <c r="F989" s="19"/>
      <c r="G989" s="19"/>
      <c r="H989" s="19">
        <v>-253.3</v>
      </c>
      <c r="I989" s="19"/>
      <c r="J989" s="19"/>
      <c r="K989" s="83"/>
      <c r="L989" s="34"/>
      <c r="M989" s="14"/>
    </row>
    <row r="990" spans="1:13" ht="60">
      <c r="A990" s="6"/>
      <c r="B990" s="35">
        <v>41583</v>
      </c>
      <c r="C990" s="37" t="s">
        <v>1847</v>
      </c>
      <c r="D990" s="15" t="s">
        <v>156</v>
      </c>
      <c r="E990" s="93" t="s">
        <v>853</v>
      </c>
      <c r="F990" s="19"/>
      <c r="G990" s="19"/>
      <c r="H990" s="19">
        <v>-450</v>
      </c>
      <c r="I990" s="19"/>
      <c r="J990" s="19"/>
      <c r="K990" s="83"/>
      <c r="L990" s="34"/>
      <c r="M990" s="14"/>
    </row>
    <row r="991" spans="1:13" ht="75">
      <c r="A991" s="6"/>
      <c r="B991" s="35">
        <v>41583</v>
      </c>
      <c r="C991" s="37" t="s">
        <v>1855</v>
      </c>
      <c r="D991" s="15" t="s">
        <v>156</v>
      </c>
      <c r="E991" s="93" t="s">
        <v>853</v>
      </c>
      <c r="F991" s="19"/>
      <c r="G991" s="19"/>
      <c r="H991" s="19">
        <v>-450</v>
      </c>
      <c r="I991" s="19"/>
      <c r="J991" s="19"/>
      <c r="K991" s="83"/>
      <c r="L991" s="34"/>
      <c r="M991" s="14"/>
    </row>
    <row r="992" spans="1:13" ht="60">
      <c r="A992" s="6"/>
      <c r="B992" s="35">
        <v>41583</v>
      </c>
      <c r="C992" s="37" t="s">
        <v>1846</v>
      </c>
      <c r="D992" s="15" t="s">
        <v>130</v>
      </c>
      <c r="E992" s="93" t="s">
        <v>23</v>
      </c>
      <c r="F992" s="19"/>
      <c r="G992" s="19"/>
      <c r="H992" s="19">
        <v>-450</v>
      </c>
      <c r="I992" s="19"/>
      <c r="J992" s="19"/>
      <c r="K992" s="83"/>
      <c r="L992" s="34"/>
      <c r="M992" s="14"/>
    </row>
    <row r="993" spans="1:13" ht="75">
      <c r="A993" s="6"/>
      <c r="B993" s="35">
        <v>41583</v>
      </c>
      <c r="C993" s="37" t="s">
        <v>1852</v>
      </c>
      <c r="D993" s="15" t="s">
        <v>130</v>
      </c>
      <c r="E993" s="93" t="s">
        <v>23</v>
      </c>
      <c r="F993" s="19"/>
      <c r="G993" s="19"/>
      <c r="H993" s="19">
        <v>-300</v>
      </c>
      <c r="I993" s="19"/>
      <c r="J993" s="19"/>
      <c r="K993" s="83"/>
      <c r="L993" s="34"/>
      <c r="M993" s="14"/>
    </row>
    <row r="994" spans="1:13" ht="60">
      <c r="A994" s="6"/>
      <c r="B994" s="35">
        <v>41583</v>
      </c>
      <c r="C994" s="37" t="s">
        <v>1853</v>
      </c>
      <c r="D994" s="15" t="s">
        <v>130</v>
      </c>
      <c r="E994" s="93" t="s">
        <v>23</v>
      </c>
      <c r="F994" s="19"/>
      <c r="G994" s="19"/>
      <c r="H994" s="19">
        <v>-300</v>
      </c>
      <c r="I994" s="19"/>
      <c r="J994" s="19"/>
      <c r="K994" s="83"/>
      <c r="L994" s="34"/>
      <c r="M994" s="14"/>
    </row>
    <row r="995" spans="1:13" ht="60">
      <c r="A995" s="6"/>
      <c r="B995" s="35">
        <v>41583</v>
      </c>
      <c r="C995" s="37" t="s">
        <v>1854</v>
      </c>
      <c r="D995" s="15" t="s">
        <v>130</v>
      </c>
      <c r="E995" s="93" t="s">
        <v>23</v>
      </c>
      <c r="F995" s="19"/>
      <c r="G995" s="19"/>
      <c r="H995" s="19">
        <v>-150</v>
      </c>
      <c r="I995" s="19"/>
      <c r="J995" s="19"/>
      <c r="K995" s="83"/>
      <c r="L995" s="34"/>
      <c r="M995" s="14"/>
    </row>
    <row r="996" spans="1:13" ht="30">
      <c r="A996" s="6"/>
      <c r="B996" s="35">
        <v>41584</v>
      </c>
      <c r="C996" s="37" t="s">
        <v>1857</v>
      </c>
      <c r="D996" s="15" t="s">
        <v>86</v>
      </c>
      <c r="E996" s="93" t="s">
        <v>48</v>
      </c>
      <c r="F996" s="19"/>
      <c r="G996" s="19"/>
      <c r="H996" s="19">
        <v>-260</v>
      </c>
      <c r="I996" s="19"/>
      <c r="J996" s="19"/>
      <c r="K996" s="83"/>
      <c r="L996" s="34"/>
      <c r="M996" s="14"/>
    </row>
    <row r="997" spans="1:13" ht="30">
      <c r="A997" s="6"/>
      <c r="B997" s="35">
        <v>41584</v>
      </c>
      <c r="C997" s="37" t="s">
        <v>1878</v>
      </c>
      <c r="D997" s="15" t="s">
        <v>55</v>
      </c>
      <c r="E997" s="93" t="s">
        <v>96</v>
      </c>
      <c r="F997" s="19">
        <v>-113</v>
      </c>
      <c r="G997" s="19"/>
      <c r="H997" s="19"/>
      <c r="I997" s="19"/>
      <c r="J997" s="19"/>
      <c r="K997" s="83"/>
      <c r="L997" s="34"/>
      <c r="M997" s="14"/>
    </row>
    <row r="998" spans="1:13" ht="15">
      <c r="A998" s="6"/>
      <c r="B998" s="12">
        <v>41584</v>
      </c>
      <c r="C998" s="15" t="s">
        <v>1661</v>
      </c>
      <c r="D998" s="15" t="s">
        <v>87</v>
      </c>
      <c r="E998" s="93" t="s">
        <v>28</v>
      </c>
      <c r="F998" s="19"/>
      <c r="G998" s="19">
        <v>-300</v>
      </c>
      <c r="H998" s="19"/>
      <c r="I998" s="19"/>
      <c r="J998" s="19"/>
      <c r="K998" s="83"/>
      <c r="L998" s="34"/>
      <c r="M998" s="14"/>
    </row>
    <row r="999" spans="1:13" ht="30">
      <c r="A999" s="6"/>
      <c r="B999" s="35">
        <v>41585</v>
      </c>
      <c r="C999" s="37" t="s">
        <v>1890</v>
      </c>
      <c r="D999" s="15" t="s">
        <v>86</v>
      </c>
      <c r="E999" s="93" t="s">
        <v>48</v>
      </c>
      <c r="F999" s="19"/>
      <c r="G999" s="19"/>
      <c r="H999" s="19">
        <v>-1144.8</v>
      </c>
      <c r="I999" s="19"/>
      <c r="J999" s="19"/>
      <c r="K999" s="83"/>
      <c r="L999" s="34"/>
      <c r="M999" s="14"/>
    </row>
    <row r="1000" spans="1:13" ht="15">
      <c r="A1000" s="6"/>
      <c r="B1000" s="12">
        <v>41586</v>
      </c>
      <c r="C1000" s="37" t="s">
        <v>241</v>
      </c>
      <c r="D1000" s="15" t="s">
        <v>138</v>
      </c>
      <c r="E1000" s="93" t="s">
        <v>19</v>
      </c>
      <c r="F1000" s="19"/>
      <c r="G1000" s="19">
        <v>-24</v>
      </c>
      <c r="H1000" s="19"/>
      <c r="I1000" s="19"/>
      <c r="J1000" s="19"/>
      <c r="K1000" s="83"/>
      <c r="L1000" s="34"/>
      <c r="M1000" s="14"/>
    </row>
    <row r="1001" spans="1:13" ht="30">
      <c r="A1001" s="6"/>
      <c r="B1001" s="35">
        <v>41586</v>
      </c>
      <c r="C1001" s="37" t="s">
        <v>1859</v>
      </c>
      <c r="D1001" s="15" t="s">
        <v>86</v>
      </c>
      <c r="E1001" s="93" t="s">
        <v>48</v>
      </c>
      <c r="F1001" s="19"/>
      <c r="G1001" s="19"/>
      <c r="H1001" s="19">
        <v>-1143.8</v>
      </c>
      <c r="I1001" s="19"/>
      <c r="J1001" s="19"/>
      <c r="K1001" s="83"/>
      <c r="L1001" s="34"/>
      <c r="M1001" s="14"/>
    </row>
    <row r="1002" spans="1:13" ht="45">
      <c r="A1002" s="6"/>
      <c r="B1002" s="12">
        <v>41586</v>
      </c>
      <c r="C1002" s="93" t="s">
        <v>1761</v>
      </c>
      <c r="D1002" s="15" t="s">
        <v>85</v>
      </c>
      <c r="E1002" s="93" t="s">
        <v>46</v>
      </c>
      <c r="F1002" s="15"/>
      <c r="G1002" s="93"/>
      <c r="H1002" s="133">
        <v>-12615</v>
      </c>
      <c r="I1002" s="93"/>
      <c r="J1002" s="15"/>
      <c r="K1002" s="93"/>
      <c r="L1002" s="34"/>
      <c r="M1002" s="14"/>
    </row>
    <row r="1003" spans="1:13" ht="15">
      <c r="A1003" s="6"/>
      <c r="B1003" s="35">
        <v>41586</v>
      </c>
      <c r="C1003" s="37" t="s">
        <v>1860</v>
      </c>
      <c r="D1003" s="15" t="s">
        <v>147</v>
      </c>
      <c r="E1003" s="93" t="s">
        <v>24</v>
      </c>
      <c r="F1003" s="19"/>
      <c r="G1003" s="19"/>
      <c r="H1003" s="19">
        <v>-909.97</v>
      </c>
      <c r="I1003" s="19"/>
      <c r="J1003" s="19"/>
      <c r="K1003" s="83"/>
      <c r="L1003" s="34"/>
      <c r="M1003" s="14"/>
    </row>
    <row r="1004" spans="1:13" ht="60">
      <c r="A1004" s="6"/>
      <c r="B1004" s="12">
        <v>41586</v>
      </c>
      <c r="C1004" s="15" t="s">
        <v>1763</v>
      </c>
      <c r="D1004" s="15" t="s">
        <v>154</v>
      </c>
      <c r="E1004" s="93" t="s">
        <v>855</v>
      </c>
      <c r="F1004" s="19"/>
      <c r="G1004" s="19"/>
      <c r="H1004" s="133">
        <v>-76435.91</v>
      </c>
      <c r="I1004" s="19"/>
      <c r="J1004" s="19"/>
      <c r="K1004" s="83"/>
      <c r="L1004" s="34"/>
      <c r="M1004" s="14"/>
    </row>
    <row r="1005" spans="1:13" ht="15">
      <c r="A1005" s="6"/>
      <c r="B1005" s="35">
        <v>41586</v>
      </c>
      <c r="C1005" s="37" t="s">
        <v>1858</v>
      </c>
      <c r="D1005" s="15" t="s">
        <v>146</v>
      </c>
      <c r="E1005" s="93" t="s">
        <v>16</v>
      </c>
      <c r="F1005" s="19"/>
      <c r="G1005" s="19"/>
      <c r="H1005" s="19">
        <v>-35</v>
      </c>
      <c r="I1005" s="19"/>
      <c r="J1005" s="19"/>
      <c r="K1005" s="83"/>
      <c r="L1005" s="34"/>
      <c r="M1005" s="14"/>
    </row>
    <row r="1006" spans="1:13" ht="60">
      <c r="A1006" s="6"/>
      <c r="B1006" s="35">
        <v>41587</v>
      </c>
      <c r="C1006" s="37" t="s">
        <v>1882</v>
      </c>
      <c r="D1006" s="15" t="s">
        <v>61</v>
      </c>
      <c r="E1006" s="93" t="s">
        <v>142</v>
      </c>
      <c r="F1006" s="19">
        <f>-(657+2061)</f>
        <v>-2718</v>
      </c>
      <c r="G1006" s="19"/>
      <c r="H1006" s="19"/>
      <c r="I1006" s="19"/>
      <c r="J1006" s="19"/>
      <c r="K1006" s="83"/>
      <c r="L1006" s="34"/>
      <c r="M1006" s="14"/>
    </row>
    <row r="1007" spans="1:13" ht="45">
      <c r="A1007" s="6"/>
      <c r="B1007" s="35">
        <v>41587</v>
      </c>
      <c r="C1007" s="37" t="s">
        <v>1883</v>
      </c>
      <c r="D1007" s="15" t="s">
        <v>61</v>
      </c>
      <c r="E1007" s="93" t="s">
        <v>142</v>
      </c>
      <c r="F1007" s="19">
        <v>-1246</v>
      </c>
      <c r="G1007" s="19"/>
      <c r="H1007" s="19"/>
      <c r="I1007" s="19"/>
      <c r="J1007" s="19"/>
      <c r="K1007" s="83"/>
      <c r="L1007" s="34"/>
      <c r="M1007" s="14"/>
    </row>
    <row r="1008" spans="1:13" ht="45">
      <c r="A1008" s="6"/>
      <c r="B1008" s="35">
        <v>41588</v>
      </c>
      <c r="C1008" s="37" t="s">
        <v>1861</v>
      </c>
      <c r="D1008" s="15" t="s">
        <v>153</v>
      </c>
      <c r="E1008" s="93" t="s">
        <v>570</v>
      </c>
      <c r="F1008" s="19"/>
      <c r="G1008" s="19"/>
      <c r="H1008" s="19">
        <v>-379.5</v>
      </c>
      <c r="I1008" s="19"/>
      <c r="J1008" s="19"/>
      <c r="K1008" s="83"/>
      <c r="L1008" s="34"/>
      <c r="M1008" s="14"/>
    </row>
    <row r="1009" spans="1:13" ht="45">
      <c r="A1009" s="6"/>
      <c r="B1009" s="114">
        <v>41589</v>
      </c>
      <c r="C1009" s="13" t="s">
        <v>1917</v>
      </c>
      <c r="D1009" s="15" t="s">
        <v>152</v>
      </c>
      <c r="E1009" s="93" t="s">
        <v>1288</v>
      </c>
      <c r="F1009" s="19"/>
      <c r="G1009" s="19">
        <f>-(42.95*93.17)</f>
        <v>-4001.6515000000004</v>
      </c>
      <c r="H1009" s="19"/>
      <c r="I1009" s="19"/>
      <c r="J1009" s="19"/>
      <c r="K1009" s="13"/>
      <c r="L1009" s="34"/>
      <c r="M1009" s="14"/>
    </row>
    <row r="1010" spans="1:13" ht="30">
      <c r="A1010" s="6"/>
      <c r="B1010" s="35">
        <v>41589</v>
      </c>
      <c r="C1010" s="37" t="s">
        <v>1862</v>
      </c>
      <c r="D1010" s="15" t="s">
        <v>86</v>
      </c>
      <c r="E1010" s="93" t="s">
        <v>48</v>
      </c>
      <c r="F1010" s="19"/>
      <c r="G1010" s="19"/>
      <c r="H1010" s="19">
        <v>-449.9</v>
      </c>
      <c r="I1010" s="19"/>
      <c r="J1010" s="19"/>
      <c r="K1010" s="83"/>
      <c r="L1010" s="34"/>
      <c r="M1010" s="14"/>
    </row>
    <row r="1011" spans="1:13" ht="30">
      <c r="A1011" s="6"/>
      <c r="B1011" s="35">
        <v>41589</v>
      </c>
      <c r="C1011" s="37" t="s">
        <v>1735</v>
      </c>
      <c r="D1011" s="15" t="s">
        <v>88</v>
      </c>
      <c r="E1011" s="93" t="s">
        <v>42</v>
      </c>
      <c r="F1011" s="19"/>
      <c r="G1011" s="19">
        <v>-2900</v>
      </c>
      <c r="H1011" s="19"/>
      <c r="I1011" s="19"/>
      <c r="J1011" s="19"/>
      <c r="K1011" s="83"/>
      <c r="L1011" s="34"/>
      <c r="M1011" s="14"/>
    </row>
    <row r="1012" spans="1:13" ht="15">
      <c r="A1012" s="6"/>
      <c r="B1012" s="35">
        <v>41589</v>
      </c>
      <c r="C1012" s="37" t="s">
        <v>1734</v>
      </c>
      <c r="D1012" s="15" t="s">
        <v>88</v>
      </c>
      <c r="E1012" s="93" t="s">
        <v>42</v>
      </c>
      <c r="F1012" s="19"/>
      <c r="G1012" s="19">
        <v>-1885</v>
      </c>
      <c r="H1012" s="19"/>
      <c r="I1012" s="19"/>
      <c r="J1012" s="19"/>
      <c r="K1012" s="83"/>
      <c r="L1012" s="34"/>
      <c r="M1012" s="14"/>
    </row>
    <row r="1013" spans="1:13" ht="30">
      <c r="A1013" s="6"/>
      <c r="B1013" s="35">
        <v>41589</v>
      </c>
      <c r="C1013" s="37" t="s">
        <v>1733</v>
      </c>
      <c r="D1013" s="15" t="s">
        <v>88</v>
      </c>
      <c r="E1013" s="93" t="s">
        <v>42</v>
      </c>
      <c r="F1013" s="19"/>
      <c r="G1013" s="19">
        <v>-29</v>
      </c>
      <c r="H1013" s="19"/>
      <c r="I1013" s="19"/>
      <c r="J1013" s="19"/>
      <c r="K1013" s="83"/>
      <c r="L1013" s="34"/>
      <c r="M1013" s="14"/>
    </row>
    <row r="1014" spans="1:13" ht="45">
      <c r="A1014" s="6"/>
      <c r="B1014" s="12">
        <v>41589</v>
      </c>
      <c r="C1014" s="15" t="s">
        <v>1881</v>
      </c>
      <c r="D1014" s="15" t="s">
        <v>61</v>
      </c>
      <c r="E1014" s="93" t="s">
        <v>142</v>
      </c>
      <c r="F1014" s="19">
        <v>-1767.1</v>
      </c>
      <c r="G1014" s="19"/>
      <c r="H1014" s="19"/>
      <c r="I1014" s="19"/>
      <c r="J1014" s="19"/>
      <c r="K1014" s="83"/>
      <c r="L1014" s="34"/>
      <c r="M1014" s="14"/>
    </row>
    <row r="1015" spans="1:13" ht="60">
      <c r="A1015" s="6"/>
      <c r="B1015" s="35">
        <v>41589</v>
      </c>
      <c r="C1015" s="37" t="s">
        <v>1735</v>
      </c>
      <c r="D1015" s="15" t="s">
        <v>154</v>
      </c>
      <c r="E1015" s="93" t="s">
        <v>855</v>
      </c>
      <c r="F1015" s="19"/>
      <c r="G1015" s="19">
        <v>-13655</v>
      </c>
      <c r="H1015" s="133"/>
      <c r="I1015" s="19"/>
      <c r="J1015" s="19"/>
      <c r="K1015" s="83"/>
      <c r="L1015" s="34"/>
      <c r="M1015" s="14"/>
    </row>
    <row r="1016" spans="1:13" ht="60">
      <c r="A1016" s="6"/>
      <c r="B1016" s="35">
        <v>41589</v>
      </c>
      <c r="C1016" s="37" t="s">
        <v>1738</v>
      </c>
      <c r="D1016" s="15" t="s">
        <v>154</v>
      </c>
      <c r="E1016" s="93" t="s">
        <v>855</v>
      </c>
      <c r="F1016" s="19"/>
      <c r="G1016" s="19">
        <v>-11421</v>
      </c>
      <c r="H1016" s="133"/>
      <c r="I1016" s="19"/>
      <c r="J1016" s="19"/>
      <c r="K1016" s="83"/>
      <c r="L1016" s="34"/>
      <c r="M1016" s="14"/>
    </row>
    <row r="1017" spans="1:13" ht="60">
      <c r="A1017" s="6"/>
      <c r="B1017" s="35">
        <v>41589</v>
      </c>
      <c r="C1017" s="37" t="s">
        <v>1737</v>
      </c>
      <c r="D1017" s="15" t="s">
        <v>154</v>
      </c>
      <c r="E1017" s="93" t="s">
        <v>855</v>
      </c>
      <c r="F1017" s="19"/>
      <c r="G1017" s="19">
        <v>-3300</v>
      </c>
      <c r="H1017" s="133"/>
      <c r="I1017" s="19"/>
      <c r="J1017" s="19"/>
      <c r="K1017" s="83"/>
      <c r="L1017" s="34"/>
      <c r="M1017" s="14"/>
    </row>
    <row r="1018" spans="1:13" ht="60">
      <c r="A1018" s="6"/>
      <c r="B1018" s="35">
        <v>41589</v>
      </c>
      <c r="C1018" s="37" t="s">
        <v>1736</v>
      </c>
      <c r="D1018" s="15" t="s">
        <v>154</v>
      </c>
      <c r="E1018" s="93" t="s">
        <v>855</v>
      </c>
      <c r="F1018" s="19"/>
      <c r="G1018" s="19">
        <v>-169.55</v>
      </c>
      <c r="H1018" s="133"/>
      <c r="I1018" s="19"/>
      <c r="J1018" s="19"/>
      <c r="K1018" s="83"/>
      <c r="L1018" s="34"/>
      <c r="M1018" s="14"/>
    </row>
    <row r="1019" spans="1:13" ht="15">
      <c r="A1019" s="6"/>
      <c r="B1019" s="12">
        <v>41589</v>
      </c>
      <c r="C1019" s="37" t="s">
        <v>1660</v>
      </c>
      <c r="D1019" s="15" t="s">
        <v>90</v>
      </c>
      <c r="E1019" s="93" t="s">
        <v>50</v>
      </c>
      <c r="F1019" s="19"/>
      <c r="G1019" s="19">
        <v>-1000</v>
      </c>
      <c r="H1019" s="19"/>
      <c r="I1019" s="19"/>
      <c r="J1019" s="19"/>
      <c r="K1019" s="83"/>
      <c r="L1019" s="34"/>
      <c r="M1019" s="14"/>
    </row>
    <row r="1020" spans="1:13" ht="15">
      <c r="A1020" s="6"/>
      <c r="B1020" s="12">
        <v>41590</v>
      </c>
      <c r="C1020" s="37" t="s">
        <v>241</v>
      </c>
      <c r="D1020" s="15" t="s">
        <v>138</v>
      </c>
      <c r="E1020" s="93" t="s">
        <v>19</v>
      </c>
      <c r="F1020" s="19"/>
      <c r="G1020" s="19">
        <v>-24</v>
      </c>
      <c r="H1020" s="19"/>
      <c r="I1020" s="19"/>
      <c r="J1020" s="19"/>
      <c r="K1020" s="83"/>
      <c r="L1020" s="34"/>
      <c r="M1020" s="14"/>
    </row>
    <row r="1021" spans="1:13" ht="15">
      <c r="A1021" s="6"/>
      <c r="B1021" s="12">
        <v>41591</v>
      </c>
      <c r="C1021" s="37" t="s">
        <v>241</v>
      </c>
      <c r="D1021" s="15" t="s">
        <v>138</v>
      </c>
      <c r="E1021" s="93" t="s">
        <v>19</v>
      </c>
      <c r="F1021" s="19"/>
      <c r="G1021" s="19">
        <v>-24</v>
      </c>
      <c r="H1021" s="19"/>
      <c r="I1021" s="19"/>
      <c r="J1021" s="19"/>
      <c r="K1021" s="83"/>
      <c r="L1021" s="34"/>
      <c r="M1021" s="14"/>
    </row>
    <row r="1022" spans="1:13" ht="30">
      <c r="A1022" s="6"/>
      <c r="B1022" s="12">
        <v>41591</v>
      </c>
      <c r="C1022" s="15" t="s">
        <v>1986</v>
      </c>
      <c r="D1022" s="15" t="s">
        <v>55</v>
      </c>
      <c r="E1022" s="93" t="s">
        <v>96</v>
      </c>
      <c r="F1022" s="19"/>
      <c r="G1022" s="19"/>
      <c r="H1022" s="19">
        <v>-159.26</v>
      </c>
      <c r="I1022" s="19"/>
      <c r="J1022" s="19"/>
      <c r="K1022" s="83"/>
      <c r="L1022" s="34"/>
      <c r="M1022" s="14"/>
    </row>
    <row r="1023" spans="1:13" ht="30">
      <c r="A1023" s="6"/>
      <c r="B1023" s="12">
        <v>41591</v>
      </c>
      <c r="C1023" s="15" t="s">
        <v>1985</v>
      </c>
      <c r="D1023" s="15" t="s">
        <v>55</v>
      </c>
      <c r="E1023" s="93" t="s">
        <v>96</v>
      </c>
      <c r="F1023" s="19"/>
      <c r="G1023" s="19"/>
      <c r="H1023" s="19">
        <v>-101</v>
      </c>
      <c r="I1023" s="19"/>
      <c r="J1023" s="19"/>
      <c r="K1023" s="83"/>
      <c r="L1023" s="34"/>
      <c r="M1023" s="14"/>
    </row>
    <row r="1024" spans="1:13" ht="75">
      <c r="A1024" s="6"/>
      <c r="B1024" s="12">
        <v>41591</v>
      </c>
      <c r="C1024" s="15" t="s">
        <v>1880</v>
      </c>
      <c r="D1024" s="15" t="s">
        <v>155</v>
      </c>
      <c r="E1024" s="93" t="s">
        <v>851</v>
      </c>
      <c r="F1024" s="19">
        <f>-1705.89</f>
        <v>-1705.89</v>
      </c>
      <c r="G1024" s="19"/>
      <c r="H1024" s="19"/>
      <c r="I1024" s="19"/>
      <c r="J1024" s="19"/>
      <c r="K1024" s="83"/>
      <c r="L1024" s="34"/>
      <c r="M1024" s="14"/>
    </row>
    <row r="1025" spans="1:13" ht="15">
      <c r="A1025" s="130"/>
      <c r="B1025" s="35">
        <v>41592</v>
      </c>
      <c r="C1025" s="37" t="s">
        <v>285</v>
      </c>
      <c r="D1025" s="15" t="s">
        <v>138</v>
      </c>
      <c r="E1025" s="93" t="s">
        <v>19</v>
      </c>
      <c r="F1025" s="19">
        <v>-30</v>
      </c>
      <c r="G1025" s="36"/>
      <c r="H1025" s="19"/>
      <c r="I1025" s="36"/>
      <c r="J1025" s="36"/>
      <c r="K1025" s="82"/>
      <c r="L1025" s="34"/>
      <c r="M1025" s="14"/>
    </row>
    <row r="1026" spans="1:13" ht="30">
      <c r="A1026" s="6"/>
      <c r="B1026" s="35">
        <v>41592</v>
      </c>
      <c r="C1026" s="37" t="s">
        <v>1863</v>
      </c>
      <c r="D1026" s="15" t="s">
        <v>86</v>
      </c>
      <c r="E1026" s="93" t="s">
        <v>48</v>
      </c>
      <c r="F1026" s="19"/>
      <c r="G1026" s="19"/>
      <c r="H1026" s="19">
        <v>-223.6</v>
      </c>
      <c r="I1026" s="19"/>
      <c r="J1026" s="19"/>
      <c r="K1026" s="83"/>
      <c r="L1026" s="34"/>
      <c r="M1026" s="14"/>
    </row>
    <row r="1027" spans="1:13" ht="90">
      <c r="A1027" s="6"/>
      <c r="B1027" s="84">
        <v>41592</v>
      </c>
      <c r="C1027" s="85" t="s">
        <v>1765</v>
      </c>
      <c r="D1027" s="85" t="s">
        <v>66</v>
      </c>
      <c r="E1027" s="86" t="s">
        <v>26</v>
      </c>
      <c r="F1027" s="87">
        <f>-7826</f>
        <v>-7826</v>
      </c>
      <c r="G1027" s="87"/>
      <c r="H1027" s="87">
        <f>-(320+320+320+320+45+45+150+50+50)</f>
        <v>-1620</v>
      </c>
      <c r="I1027" s="87"/>
      <c r="J1027" s="87"/>
      <c r="K1027" s="131" t="s">
        <v>2218</v>
      </c>
      <c r="L1027" s="34"/>
      <c r="M1027" s="14"/>
    </row>
    <row r="1028" spans="1:13" ht="15">
      <c r="A1028" s="6"/>
      <c r="B1028" s="35">
        <v>41592</v>
      </c>
      <c r="C1028" s="37" t="s">
        <v>512</v>
      </c>
      <c r="D1028" s="15" t="s">
        <v>147</v>
      </c>
      <c r="E1028" s="93" t="s">
        <v>24</v>
      </c>
      <c r="F1028" s="19"/>
      <c r="G1028" s="19"/>
      <c r="H1028" s="19">
        <v>-52.69</v>
      </c>
      <c r="I1028" s="19"/>
      <c r="J1028" s="19"/>
      <c r="K1028" s="83"/>
      <c r="L1028" s="34"/>
      <c r="M1028" s="14"/>
    </row>
    <row r="1029" spans="2:13" ht="15">
      <c r="B1029" s="35">
        <v>41592</v>
      </c>
      <c r="C1029" s="37" t="s">
        <v>512</v>
      </c>
      <c r="D1029" s="15" t="s">
        <v>147</v>
      </c>
      <c r="E1029" s="93" t="s">
        <v>24</v>
      </c>
      <c r="F1029" s="19"/>
      <c r="G1029" s="19"/>
      <c r="H1029" s="19">
        <v>-51.34</v>
      </c>
      <c r="I1029" s="19"/>
      <c r="J1029" s="19"/>
      <c r="K1029" s="83"/>
      <c r="L1029" s="41"/>
      <c r="M1029" s="38"/>
    </row>
    <row r="1030" spans="1:13" ht="15">
      <c r="A1030" s="6"/>
      <c r="B1030" s="35">
        <v>41592</v>
      </c>
      <c r="C1030" s="37" t="s">
        <v>512</v>
      </c>
      <c r="D1030" s="15" t="s">
        <v>147</v>
      </c>
      <c r="E1030" s="93" t="s">
        <v>24</v>
      </c>
      <c r="F1030" s="19"/>
      <c r="G1030" s="19"/>
      <c r="H1030" s="19">
        <v>-40.05</v>
      </c>
      <c r="I1030" s="19"/>
      <c r="J1030" s="19"/>
      <c r="K1030" s="83"/>
      <c r="L1030" s="34"/>
      <c r="M1030" s="14"/>
    </row>
    <row r="1031" spans="1:13" ht="15">
      <c r="A1031" s="6"/>
      <c r="B1031" s="35">
        <v>41592</v>
      </c>
      <c r="C1031" s="37" t="s">
        <v>512</v>
      </c>
      <c r="D1031" s="15" t="s">
        <v>147</v>
      </c>
      <c r="E1031" s="93" t="s">
        <v>24</v>
      </c>
      <c r="F1031" s="19"/>
      <c r="G1031" s="19"/>
      <c r="H1031" s="19">
        <v>-40.05</v>
      </c>
      <c r="I1031" s="19"/>
      <c r="J1031" s="19"/>
      <c r="K1031" s="83"/>
      <c r="L1031" s="34"/>
      <c r="M1031" s="14"/>
    </row>
    <row r="1032" spans="1:13" ht="15">
      <c r="A1032" s="6"/>
      <c r="B1032" s="35">
        <v>41592</v>
      </c>
      <c r="C1032" s="37" t="s">
        <v>512</v>
      </c>
      <c r="D1032" s="15" t="s">
        <v>147</v>
      </c>
      <c r="E1032" s="93" t="s">
        <v>24</v>
      </c>
      <c r="F1032" s="19"/>
      <c r="G1032" s="19"/>
      <c r="H1032" s="19">
        <v>-40.05</v>
      </c>
      <c r="I1032" s="19"/>
      <c r="J1032" s="19"/>
      <c r="K1032" s="83"/>
      <c r="L1032" s="34"/>
      <c r="M1032" s="14"/>
    </row>
    <row r="1033" spans="1:13" ht="15">
      <c r="A1033" s="6"/>
      <c r="B1033" s="35">
        <v>41592</v>
      </c>
      <c r="C1033" s="37" t="s">
        <v>512</v>
      </c>
      <c r="D1033" s="15" t="s">
        <v>147</v>
      </c>
      <c r="E1033" s="93" t="s">
        <v>24</v>
      </c>
      <c r="F1033" s="19"/>
      <c r="G1033" s="19"/>
      <c r="H1033" s="19">
        <v>-40.05</v>
      </c>
      <c r="I1033" s="19"/>
      <c r="J1033" s="19"/>
      <c r="K1033" s="83"/>
      <c r="L1033" s="34"/>
      <c r="M1033" s="14"/>
    </row>
    <row r="1034" spans="1:13" ht="15">
      <c r="A1034" s="6"/>
      <c r="B1034" s="35">
        <v>41592</v>
      </c>
      <c r="C1034" s="37" t="s">
        <v>512</v>
      </c>
      <c r="D1034" s="15" t="s">
        <v>147</v>
      </c>
      <c r="E1034" s="93" t="s">
        <v>24</v>
      </c>
      <c r="F1034" s="19"/>
      <c r="G1034" s="19"/>
      <c r="H1034" s="19">
        <v>-40.05</v>
      </c>
      <c r="I1034" s="19"/>
      <c r="J1034" s="19"/>
      <c r="K1034" s="83"/>
      <c r="L1034" s="34"/>
      <c r="M1034" s="14"/>
    </row>
    <row r="1035" spans="1:13" ht="45">
      <c r="A1035" s="6"/>
      <c r="B1035" s="35">
        <v>41592</v>
      </c>
      <c r="C1035" s="37" t="s">
        <v>1750</v>
      </c>
      <c r="D1035" s="15" t="s">
        <v>147</v>
      </c>
      <c r="E1035" s="93" t="s">
        <v>24</v>
      </c>
      <c r="F1035" s="19"/>
      <c r="G1035" s="19">
        <v>-2000</v>
      </c>
      <c r="H1035" s="19"/>
      <c r="I1035" s="19"/>
      <c r="J1035" s="19"/>
      <c r="K1035" s="83"/>
      <c r="L1035" s="34"/>
      <c r="M1035" s="14"/>
    </row>
    <row r="1036" spans="1:13" ht="30">
      <c r="A1036" s="6"/>
      <c r="B1036" s="35">
        <v>41592</v>
      </c>
      <c r="C1036" s="15" t="s">
        <v>1989</v>
      </c>
      <c r="D1036" s="15" t="s">
        <v>58</v>
      </c>
      <c r="E1036" s="93" t="s">
        <v>109</v>
      </c>
      <c r="F1036" s="19"/>
      <c r="G1036" s="19"/>
      <c r="H1036" s="19">
        <v>-70</v>
      </c>
      <c r="I1036" s="19"/>
      <c r="J1036" s="19"/>
      <c r="K1036" s="104"/>
      <c r="L1036" s="34"/>
      <c r="M1036" s="14"/>
    </row>
    <row r="1037" spans="1:13" ht="30">
      <c r="A1037" s="6"/>
      <c r="B1037" s="35">
        <v>41592</v>
      </c>
      <c r="C1037" s="37" t="s">
        <v>1751</v>
      </c>
      <c r="D1037" s="15" t="s">
        <v>89</v>
      </c>
      <c r="E1037" s="93" t="s">
        <v>49</v>
      </c>
      <c r="F1037" s="19"/>
      <c r="G1037" s="19">
        <v>-6884</v>
      </c>
      <c r="H1037" s="19"/>
      <c r="I1037" s="19"/>
      <c r="J1037" s="19"/>
      <c r="K1037" s="83"/>
      <c r="L1037" s="34"/>
      <c r="M1037" s="14"/>
    </row>
    <row r="1038" spans="1:13" ht="30">
      <c r="A1038" s="6"/>
      <c r="B1038" s="35">
        <v>41592</v>
      </c>
      <c r="C1038" s="37" t="s">
        <v>1864</v>
      </c>
      <c r="D1038" s="15" t="s">
        <v>87</v>
      </c>
      <c r="E1038" s="93" t="s">
        <v>28</v>
      </c>
      <c r="F1038" s="19"/>
      <c r="G1038" s="19"/>
      <c r="H1038" s="19">
        <v>-150</v>
      </c>
      <c r="I1038" s="19"/>
      <c r="J1038" s="19"/>
      <c r="K1038" s="83"/>
      <c r="L1038" s="34"/>
      <c r="M1038" s="14"/>
    </row>
    <row r="1039" spans="1:13" ht="15">
      <c r="A1039" s="6"/>
      <c r="B1039" s="12">
        <v>41593</v>
      </c>
      <c r="C1039" s="37" t="s">
        <v>241</v>
      </c>
      <c r="D1039" s="15" t="s">
        <v>138</v>
      </c>
      <c r="E1039" s="93" t="s">
        <v>19</v>
      </c>
      <c r="F1039" s="19"/>
      <c r="G1039" s="19">
        <v>-48</v>
      </c>
      <c r="H1039" s="19"/>
      <c r="I1039" s="19"/>
      <c r="J1039" s="19"/>
      <c r="K1039" s="83"/>
      <c r="L1039" s="34"/>
      <c r="M1039" s="14"/>
    </row>
    <row r="1040" spans="1:13" ht="45">
      <c r="A1040" s="6"/>
      <c r="B1040" s="63">
        <v>41593</v>
      </c>
      <c r="C1040" s="62" t="s">
        <v>1717</v>
      </c>
      <c r="D1040" s="15" t="s">
        <v>64</v>
      </c>
      <c r="E1040" s="93" t="s">
        <v>1435</v>
      </c>
      <c r="F1040" s="19"/>
      <c r="G1040" s="19">
        <v>-51300</v>
      </c>
      <c r="H1040" s="19"/>
      <c r="I1040" s="19"/>
      <c r="J1040" s="19"/>
      <c r="K1040" s="83"/>
      <c r="L1040" s="34"/>
      <c r="M1040" s="14"/>
    </row>
    <row r="1041" spans="1:13" ht="45">
      <c r="A1041" s="6"/>
      <c r="B1041" s="63">
        <v>41593</v>
      </c>
      <c r="C1041" s="62" t="s">
        <v>1718</v>
      </c>
      <c r="D1041" s="15" t="s">
        <v>64</v>
      </c>
      <c r="E1041" s="93" t="s">
        <v>1435</v>
      </c>
      <c r="F1041" s="19"/>
      <c r="G1041" s="19">
        <v>-15500</v>
      </c>
      <c r="H1041" s="19"/>
      <c r="I1041" s="19"/>
      <c r="J1041" s="19"/>
      <c r="K1041" s="83"/>
      <c r="L1041" s="34"/>
      <c r="M1041" s="14"/>
    </row>
    <row r="1042" spans="1:13" ht="45">
      <c r="A1042" s="6"/>
      <c r="B1042" s="12">
        <v>41594</v>
      </c>
      <c r="C1042" s="37" t="s">
        <v>2098</v>
      </c>
      <c r="D1042" s="62" t="s">
        <v>68</v>
      </c>
      <c r="E1042" s="62" t="s">
        <v>21</v>
      </c>
      <c r="F1042" s="19"/>
      <c r="G1042" s="19"/>
      <c r="H1042" s="19">
        <v>-273.1</v>
      </c>
      <c r="I1042" s="19"/>
      <c r="J1042" s="19"/>
      <c r="K1042" s="83"/>
      <c r="L1042" s="34"/>
      <c r="M1042" s="14"/>
    </row>
    <row r="1043" spans="1:13" ht="30">
      <c r="A1043" s="6"/>
      <c r="B1043" s="12">
        <v>41594</v>
      </c>
      <c r="C1043" s="15" t="s">
        <v>1984</v>
      </c>
      <c r="D1043" s="15" t="s">
        <v>55</v>
      </c>
      <c r="E1043" s="93" t="s">
        <v>96</v>
      </c>
      <c r="F1043" s="19"/>
      <c r="G1043" s="19"/>
      <c r="H1043" s="19">
        <v>-119.9</v>
      </c>
      <c r="I1043" s="19"/>
      <c r="J1043" s="19"/>
      <c r="K1043" s="83"/>
      <c r="L1043" s="34"/>
      <c r="M1043" s="14"/>
    </row>
    <row r="1044" spans="1:13" ht="30">
      <c r="A1044" s="6"/>
      <c r="B1044" s="35">
        <v>41595</v>
      </c>
      <c r="C1044" s="37" t="s">
        <v>1893</v>
      </c>
      <c r="D1044" s="15" t="s">
        <v>55</v>
      </c>
      <c r="E1044" s="93" t="s">
        <v>96</v>
      </c>
      <c r="F1044" s="19"/>
      <c r="G1044" s="19"/>
      <c r="H1044" s="19">
        <v>-697.6</v>
      </c>
      <c r="I1044" s="19"/>
      <c r="J1044" s="19"/>
      <c r="K1044" s="83"/>
      <c r="L1044" s="34"/>
      <c r="M1044" s="14"/>
    </row>
    <row r="1045" spans="1:13" ht="30">
      <c r="A1045" s="6"/>
      <c r="B1045" s="12">
        <v>41595</v>
      </c>
      <c r="C1045" s="15" t="s">
        <v>1984</v>
      </c>
      <c r="D1045" s="15" t="s">
        <v>55</v>
      </c>
      <c r="E1045" s="93" t="s">
        <v>96</v>
      </c>
      <c r="F1045" s="19"/>
      <c r="G1045" s="19"/>
      <c r="H1045" s="19">
        <v>-119.9</v>
      </c>
      <c r="I1045" s="19"/>
      <c r="J1045" s="19"/>
      <c r="K1045" s="83"/>
      <c r="L1045" s="34"/>
      <c r="M1045" s="14"/>
    </row>
    <row r="1046" spans="1:13" ht="15">
      <c r="A1046" s="6"/>
      <c r="B1046" s="35">
        <v>41596</v>
      </c>
      <c r="C1046" s="37" t="s">
        <v>1865</v>
      </c>
      <c r="D1046" s="15" t="s">
        <v>147</v>
      </c>
      <c r="E1046" s="93" t="s">
        <v>24</v>
      </c>
      <c r="F1046" s="19"/>
      <c r="G1046" s="19"/>
      <c r="H1046" s="19">
        <v>-56.74</v>
      </c>
      <c r="I1046" s="19"/>
      <c r="J1046" s="19"/>
      <c r="K1046" s="83"/>
      <c r="L1046" s="34"/>
      <c r="M1046" s="14"/>
    </row>
    <row r="1047" spans="1:13" ht="30">
      <c r="A1047" s="6"/>
      <c r="B1047" s="35">
        <v>41596</v>
      </c>
      <c r="C1047" s="37" t="s">
        <v>1752</v>
      </c>
      <c r="D1047" s="15" t="s">
        <v>57</v>
      </c>
      <c r="E1047" s="93" t="s">
        <v>107</v>
      </c>
      <c r="F1047" s="19"/>
      <c r="G1047" s="19">
        <v>-7000</v>
      </c>
      <c r="H1047" s="19"/>
      <c r="I1047" s="19"/>
      <c r="J1047" s="19"/>
      <c r="K1047" s="83"/>
      <c r="L1047" s="34"/>
      <c r="M1047" s="14"/>
    </row>
    <row r="1048" spans="1:13" ht="30">
      <c r="A1048" s="6"/>
      <c r="B1048" s="12">
        <v>41596</v>
      </c>
      <c r="C1048" s="37" t="s">
        <v>1755</v>
      </c>
      <c r="D1048" s="15" t="s">
        <v>159</v>
      </c>
      <c r="E1048" s="93" t="s">
        <v>942</v>
      </c>
      <c r="F1048" s="19"/>
      <c r="G1048" s="19">
        <v>-45000</v>
      </c>
      <c r="H1048" s="19"/>
      <c r="I1048" s="19"/>
      <c r="J1048" s="19"/>
      <c r="K1048" s="83"/>
      <c r="L1048" s="34"/>
      <c r="M1048" s="14"/>
    </row>
    <row r="1049" spans="1:13" ht="15">
      <c r="A1049" s="6"/>
      <c r="B1049" s="12">
        <v>41597</v>
      </c>
      <c r="C1049" s="37" t="s">
        <v>241</v>
      </c>
      <c r="D1049" s="15" t="s">
        <v>138</v>
      </c>
      <c r="E1049" s="93" t="s">
        <v>19</v>
      </c>
      <c r="F1049" s="19"/>
      <c r="G1049" s="19">
        <v>-72</v>
      </c>
      <c r="H1049" s="19"/>
      <c r="I1049" s="19"/>
      <c r="J1049" s="19"/>
      <c r="K1049" s="83"/>
      <c r="L1049" s="34"/>
      <c r="M1049" s="14"/>
    </row>
    <row r="1050" spans="1:13" ht="15">
      <c r="A1050" s="6"/>
      <c r="B1050" s="12">
        <v>41597</v>
      </c>
      <c r="C1050" s="37" t="s">
        <v>241</v>
      </c>
      <c r="D1050" s="15" t="s">
        <v>138</v>
      </c>
      <c r="E1050" s="93" t="s">
        <v>19</v>
      </c>
      <c r="F1050" s="19"/>
      <c r="G1050" s="19">
        <v>-5</v>
      </c>
      <c r="H1050" s="19"/>
      <c r="I1050" s="19"/>
      <c r="J1050" s="19"/>
      <c r="K1050" s="83"/>
      <c r="L1050" s="34"/>
      <c r="M1050" s="14"/>
    </row>
    <row r="1051" spans="1:13" ht="30">
      <c r="A1051" s="6"/>
      <c r="B1051" s="35">
        <v>41597</v>
      </c>
      <c r="C1051" s="37" t="s">
        <v>1866</v>
      </c>
      <c r="D1051" s="15" t="s">
        <v>86</v>
      </c>
      <c r="E1051" s="93" t="s">
        <v>48</v>
      </c>
      <c r="F1051" s="19"/>
      <c r="G1051" s="19"/>
      <c r="H1051" s="19">
        <v>-349.7</v>
      </c>
      <c r="I1051" s="19"/>
      <c r="J1051" s="19"/>
      <c r="K1051" s="83"/>
      <c r="L1051" s="34"/>
      <c r="M1051" s="14"/>
    </row>
    <row r="1052" spans="1:13" ht="45">
      <c r="A1052" s="6"/>
      <c r="B1052" s="12">
        <v>41597</v>
      </c>
      <c r="C1052" s="37" t="s">
        <v>2122</v>
      </c>
      <c r="D1052" s="62" t="s">
        <v>66</v>
      </c>
      <c r="E1052" s="62" t="s">
        <v>26</v>
      </c>
      <c r="F1052" s="19"/>
      <c r="G1052" s="19"/>
      <c r="H1052" s="19">
        <v>-800</v>
      </c>
      <c r="I1052" s="19"/>
      <c r="J1052" s="19"/>
      <c r="K1052" s="83"/>
      <c r="L1052" s="34"/>
      <c r="M1052" s="14"/>
    </row>
    <row r="1053" spans="1:13" ht="45">
      <c r="A1053" s="6"/>
      <c r="B1053" s="12">
        <v>41597</v>
      </c>
      <c r="C1053" s="15" t="s">
        <v>1716</v>
      </c>
      <c r="D1053" s="15" t="s">
        <v>61</v>
      </c>
      <c r="E1053" s="93" t="s">
        <v>142</v>
      </c>
      <c r="F1053" s="19">
        <v>-9402.8</v>
      </c>
      <c r="G1053" s="19"/>
      <c r="H1053" s="19"/>
      <c r="I1053" s="19"/>
      <c r="J1053" s="19"/>
      <c r="K1053" s="83"/>
      <c r="L1053" s="34"/>
      <c r="M1053" s="14"/>
    </row>
    <row r="1054" spans="1:13" ht="30">
      <c r="A1054" s="6"/>
      <c r="B1054" s="12">
        <v>41598</v>
      </c>
      <c r="C1054" s="15" t="s">
        <v>2220</v>
      </c>
      <c r="D1054" s="15" t="s">
        <v>55</v>
      </c>
      <c r="E1054" s="93" t="s">
        <v>96</v>
      </c>
      <c r="F1054" s="19">
        <v>-960.9</v>
      </c>
      <c r="G1054" s="19"/>
      <c r="H1054" s="19"/>
      <c r="I1054" s="19"/>
      <c r="J1054" s="19"/>
      <c r="K1054" s="83"/>
      <c r="L1054" s="34"/>
      <c r="M1054" s="14"/>
    </row>
    <row r="1055" spans="1:13" ht="15">
      <c r="A1055" s="6"/>
      <c r="B1055" s="12">
        <v>41600</v>
      </c>
      <c r="C1055" s="37" t="s">
        <v>241</v>
      </c>
      <c r="D1055" s="15" t="s">
        <v>138</v>
      </c>
      <c r="E1055" s="93" t="s">
        <v>19</v>
      </c>
      <c r="F1055" s="19"/>
      <c r="G1055" s="19">
        <v>-24</v>
      </c>
      <c r="H1055" s="19"/>
      <c r="I1055" s="19"/>
      <c r="J1055" s="19"/>
      <c r="K1055" s="83"/>
      <c r="L1055" s="34"/>
      <c r="M1055" s="14"/>
    </row>
    <row r="1056" spans="1:13" ht="90">
      <c r="A1056" s="6"/>
      <c r="B1056" s="35">
        <v>41600</v>
      </c>
      <c r="C1056" s="37" t="s">
        <v>1871</v>
      </c>
      <c r="D1056" s="15" t="s">
        <v>61</v>
      </c>
      <c r="E1056" s="93" t="s">
        <v>142</v>
      </c>
      <c r="F1056" s="19">
        <f>-(5617+7805+6285)</f>
        <v>-19707</v>
      </c>
      <c r="G1056" s="19"/>
      <c r="H1056" s="19"/>
      <c r="I1056" s="19"/>
      <c r="J1056" s="19"/>
      <c r="K1056" s="83"/>
      <c r="L1056" s="34"/>
      <c r="M1056" s="14"/>
    </row>
    <row r="1057" spans="1:13" ht="45">
      <c r="A1057" s="6"/>
      <c r="B1057" s="12">
        <v>41601</v>
      </c>
      <c r="C1057" s="37" t="s">
        <v>2222</v>
      </c>
      <c r="D1057" s="62" t="s">
        <v>148</v>
      </c>
      <c r="E1057" s="62" t="s">
        <v>2023</v>
      </c>
      <c r="F1057" s="19"/>
      <c r="G1057" s="19"/>
      <c r="H1057" s="19">
        <v>-390</v>
      </c>
      <c r="I1057" s="19"/>
      <c r="J1057" s="19"/>
      <c r="K1057" s="83"/>
      <c r="L1057" s="34"/>
      <c r="M1057" s="14"/>
    </row>
    <row r="1058" spans="1:13" ht="30">
      <c r="A1058" s="6"/>
      <c r="B1058" s="12">
        <v>41601</v>
      </c>
      <c r="C1058" s="37" t="s">
        <v>2223</v>
      </c>
      <c r="D1058" s="62" t="s">
        <v>86</v>
      </c>
      <c r="E1058" s="62" t="s">
        <v>48</v>
      </c>
      <c r="F1058" s="19"/>
      <c r="G1058" s="19"/>
      <c r="H1058" s="19">
        <v>-1400</v>
      </c>
      <c r="I1058" s="19"/>
      <c r="J1058" s="19"/>
      <c r="K1058" s="83"/>
      <c r="L1058" s="34"/>
      <c r="M1058" s="14"/>
    </row>
    <row r="1059" spans="1:13" ht="75">
      <c r="A1059" s="6"/>
      <c r="B1059" s="12">
        <v>41602</v>
      </c>
      <c r="C1059" s="37" t="s">
        <v>2121</v>
      </c>
      <c r="D1059" s="62" t="s">
        <v>155</v>
      </c>
      <c r="E1059" s="62" t="s">
        <v>851</v>
      </c>
      <c r="F1059" s="19"/>
      <c r="G1059" s="19"/>
      <c r="H1059" s="19">
        <v>-200.18</v>
      </c>
      <c r="I1059" s="19"/>
      <c r="J1059" s="19"/>
      <c r="K1059" s="83"/>
      <c r="L1059" s="34"/>
      <c r="M1059" s="14"/>
    </row>
    <row r="1060" spans="1:13" ht="45">
      <c r="A1060" s="6"/>
      <c r="B1060" s="12">
        <v>41602</v>
      </c>
      <c r="C1060" s="37" t="s">
        <v>2100</v>
      </c>
      <c r="D1060" s="62" t="s">
        <v>74</v>
      </c>
      <c r="E1060" s="62" t="s">
        <v>125</v>
      </c>
      <c r="F1060" s="19"/>
      <c r="G1060" s="19"/>
      <c r="H1060" s="19">
        <v>-469.6</v>
      </c>
      <c r="I1060" s="19"/>
      <c r="J1060" s="19"/>
      <c r="K1060" s="83"/>
      <c r="L1060" s="34"/>
      <c r="M1060" s="14"/>
    </row>
    <row r="1061" spans="1:13" ht="75">
      <c r="A1061" s="6"/>
      <c r="B1061" s="35">
        <v>41602</v>
      </c>
      <c r="C1061" s="37" t="s">
        <v>2092</v>
      </c>
      <c r="D1061" s="15" t="s">
        <v>87</v>
      </c>
      <c r="E1061" s="93" t="s">
        <v>28</v>
      </c>
      <c r="F1061" s="19"/>
      <c r="G1061" s="19"/>
      <c r="H1061" s="19">
        <v>-999.98</v>
      </c>
      <c r="I1061" s="19"/>
      <c r="J1061" s="19"/>
      <c r="K1061" s="83"/>
      <c r="L1061" s="34"/>
      <c r="M1061" s="14"/>
    </row>
    <row r="1062" spans="1:13" ht="45">
      <c r="A1062" s="6"/>
      <c r="B1062" s="35">
        <v>41603</v>
      </c>
      <c r="C1062" s="15" t="s">
        <v>1983</v>
      </c>
      <c r="D1062" s="15" t="s">
        <v>61</v>
      </c>
      <c r="E1062" s="93" t="s">
        <v>142</v>
      </c>
      <c r="F1062" s="19"/>
      <c r="G1062" s="19"/>
      <c r="H1062" s="19">
        <v>-631</v>
      </c>
      <c r="I1062" s="19"/>
      <c r="J1062" s="19"/>
      <c r="K1062" s="83"/>
      <c r="L1062" s="34"/>
      <c r="M1062" s="14"/>
    </row>
    <row r="1063" spans="1:13" ht="30">
      <c r="A1063" s="6"/>
      <c r="B1063" s="35">
        <v>41603</v>
      </c>
      <c r="C1063" s="37" t="s">
        <v>1867</v>
      </c>
      <c r="D1063" s="15" t="s">
        <v>156</v>
      </c>
      <c r="E1063" s="93" t="s">
        <v>853</v>
      </c>
      <c r="F1063" s="19"/>
      <c r="G1063" s="19"/>
      <c r="H1063" s="19">
        <v>-500</v>
      </c>
      <c r="I1063" s="19"/>
      <c r="J1063" s="19"/>
      <c r="K1063" s="83"/>
      <c r="L1063" s="34"/>
      <c r="M1063" s="14"/>
    </row>
    <row r="1064" spans="1:13" ht="15">
      <c r="A1064" s="6"/>
      <c r="B1064" s="35">
        <v>41604</v>
      </c>
      <c r="C1064" s="37" t="s">
        <v>1876</v>
      </c>
      <c r="D1064" s="15" t="s">
        <v>146</v>
      </c>
      <c r="E1064" s="93" t="s">
        <v>16</v>
      </c>
      <c r="F1064" s="19"/>
      <c r="G1064" s="19"/>
      <c r="H1064" s="19">
        <v>-299</v>
      </c>
      <c r="I1064" s="19"/>
      <c r="J1064" s="19"/>
      <c r="K1064" s="83"/>
      <c r="L1064" s="34"/>
      <c r="M1064" s="14"/>
    </row>
    <row r="1065" spans="1:13" ht="15">
      <c r="A1065" s="6"/>
      <c r="B1065" s="35">
        <v>41604</v>
      </c>
      <c r="C1065" s="37" t="s">
        <v>1874</v>
      </c>
      <c r="D1065" s="15" t="s">
        <v>146</v>
      </c>
      <c r="E1065" s="93" t="s">
        <v>16</v>
      </c>
      <c r="F1065" s="19"/>
      <c r="G1065" s="19"/>
      <c r="H1065" s="19">
        <v>-59</v>
      </c>
      <c r="I1065" s="19"/>
      <c r="J1065" s="19"/>
      <c r="K1065" s="83"/>
      <c r="L1065" s="34"/>
      <c r="M1065" s="14"/>
    </row>
    <row r="1066" spans="1:13" ht="30">
      <c r="A1066" s="6"/>
      <c r="B1066" s="126">
        <v>41605</v>
      </c>
      <c r="C1066" s="15" t="s">
        <v>1990</v>
      </c>
      <c r="D1066" s="15" t="s">
        <v>55</v>
      </c>
      <c r="E1066" s="93" t="s">
        <v>96</v>
      </c>
      <c r="F1066" s="19"/>
      <c r="G1066" s="19"/>
      <c r="H1066" s="19">
        <v>-228.25</v>
      </c>
      <c r="I1066" s="19"/>
      <c r="J1066" s="19"/>
      <c r="K1066" s="83"/>
      <c r="L1066" s="34"/>
      <c r="M1066" s="14"/>
    </row>
    <row r="1067" spans="1:13" ht="30">
      <c r="A1067" s="6"/>
      <c r="B1067" s="35">
        <v>41605</v>
      </c>
      <c r="C1067" s="37" t="s">
        <v>1888</v>
      </c>
      <c r="D1067" s="15" t="s">
        <v>55</v>
      </c>
      <c r="E1067" s="93" t="s">
        <v>96</v>
      </c>
      <c r="F1067" s="19">
        <v>-228.2</v>
      </c>
      <c r="G1067" s="19"/>
      <c r="H1067" s="19"/>
      <c r="I1067" s="19"/>
      <c r="J1067" s="19"/>
      <c r="K1067" s="83"/>
      <c r="L1067" s="34"/>
      <c r="M1067" s="14"/>
    </row>
    <row r="1068" spans="1:13" ht="30">
      <c r="A1068" s="6"/>
      <c r="B1068" s="35">
        <v>41606</v>
      </c>
      <c r="C1068" s="37" t="s">
        <v>1746</v>
      </c>
      <c r="D1068" s="15" t="s">
        <v>88</v>
      </c>
      <c r="E1068" s="93" t="s">
        <v>42</v>
      </c>
      <c r="F1068" s="19"/>
      <c r="G1068" s="19">
        <v>-1.4</v>
      </c>
      <c r="H1068" s="19"/>
      <c r="I1068" s="19"/>
      <c r="J1068" s="19"/>
      <c r="K1068" s="83"/>
      <c r="L1068" s="34"/>
      <c r="M1068" s="14"/>
    </row>
    <row r="1069" spans="1:13" ht="30">
      <c r="A1069" s="6"/>
      <c r="B1069" s="35">
        <v>41606</v>
      </c>
      <c r="C1069" s="37" t="s">
        <v>1745</v>
      </c>
      <c r="D1069" s="15" t="s">
        <v>88</v>
      </c>
      <c r="E1069" s="93" t="s">
        <v>42</v>
      </c>
      <c r="F1069" s="19"/>
      <c r="G1069" s="19">
        <v>-0.67</v>
      </c>
      <c r="H1069" s="19"/>
      <c r="I1069" s="19"/>
      <c r="J1069" s="19"/>
      <c r="K1069" s="83"/>
      <c r="L1069" s="34"/>
      <c r="M1069" s="14"/>
    </row>
    <row r="1070" spans="1:13" ht="45">
      <c r="A1070" s="6"/>
      <c r="B1070" s="35">
        <v>41606</v>
      </c>
      <c r="C1070" s="37" t="s">
        <v>1875</v>
      </c>
      <c r="D1070" s="15" t="s">
        <v>61</v>
      </c>
      <c r="E1070" s="93" t="s">
        <v>142</v>
      </c>
      <c r="F1070" s="19"/>
      <c r="G1070" s="19"/>
      <c r="H1070" s="19">
        <v>-500</v>
      </c>
      <c r="I1070" s="19"/>
      <c r="J1070" s="19"/>
      <c r="K1070" s="83"/>
      <c r="L1070" s="34"/>
      <c r="M1070" s="14"/>
    </row>
    <row r="1071" spans="1:13" ht="45">
      <c r="A1071" s="6"/>
      <c r="B1071" s="35">
        <v>41606</v>
      </c>
      <c r="C1071" s="37" t="s">
        <v>1873</v>
      </c>
      <c r="D1071" s="15" t="s">
        <v>61</v>
      </c>
      <c r="E1071" s="93" t="s">
        <v>142</v>
      </c>
      <c r="F1071" s="19">
        <v>-1365</v>
      </c>
      <c r="G1071" s="19"/>
      <c r="H1071" s="19"/>
      <c r="I1071" s="19"/>
      <c r="J1071" s="19"/>
      <c r="K1071" s="83"/>
      <c r="L1071" s="34"/>
      <c r="M1071" s="14"/>
    </row>
    <row r="1072" spans="1:13" ht="15">
      <c r="A1072" s="6"/>
      <c r="B1072" s="12">
        <v>41606</v>
      </c>
      <c r="C1072" s="37" t="s">
        <v>1747</v>
      </c>
      <c r="D1072" s="15" t="s">
        <v>90</v>
      </c>
      <c r="E1072" s="93" t="s">
        <v>50</v>
      </c>
      <c r="F1072" s="19"/>
      <c r="G1072" s="19">
        <v>-1000</v>
      </c>
      <c r="H1072" s="19"/>
      <c r="I1072" s="19"/>
      <c r="J1072" s="19"/>
      <c r="K1072" s="83"/>
      <c r="L1072" s="34"/>
      <c r="M1072" s="14"/>
    </row>
    <row r="1073" spans="1:13" ht="15">
      <c r="A1073" s="6"/>
      <c r="B1073" s="12">
        <v>41607</v>
      </c>
      <c r="C1073" s="37" t="s">
        <v>241</v>
      </c>
      <c r="D1073" s="15" t="s">
        <v>138</v>
      </c>
      <c r="E1073" s="93" t="s">
        <v>19</v>
      </c>
      <c r="F1073" s="19"/>
      <c r="G1073" s="19">
        <v>-72</v>
      </c>
      <c r="H1073" s="19"/>
      <c r="I1073" s="19"/>
      <c r="J1073" s="19"/>
      <c r="K1073" s="83"/>
      <c r="L1073" s="34"/>
      <c r="M1073" s="14"/>
    </row>
    <row r="1074" spans="1:13" ht="30">
      <c r="A1074" s="6"/>
      <c r="B1074" s="35">
        <v>41607</v>
      </c>
      <c r="C1074" s="37" t="s">
        <v>1869</v>
      </c>
      <c r="D1074" s="15" t="s">
        <v>86</v>
      </c>
      <c r="E1074" s="93" t="s">
        <v>48</v>
      </c>
      <c r="F1074" s="19"/>
      <c r="G1074" s="19"/>
      <c r="H1074" s="19">
        <v>-236</v>
      </c>
      <c r="I1074" s="19"/>
      <c r="J1074" s="19"/>
      <c r="K1074" s="83"/>
      <c r="L1074" s="34"/>
      <c r="M1074" s="14"/>
    </row>
    <row r="1075" spans="1:13" ht="60">
      <c r="A1075" s="6"/>
      <c r="B1075" s="12">
        <v>41607</v>
      </c>
      <c r="C1075" s="37" t="s">
        <v>2101</v>
      </c>
      <c r="D1075" s="62" t="s">
        <v>79</v>
      </c>
      <c r="E1075" s="62" t="s">
        <v>2102</v>
      </c>
      <c r="F1075" s="19"/>
      <c r="G1075" s="19"/>
      <c r="H1075" s="19">
        <v>-290</v>
      </c>
      <c r="I1075" s="19"/>
      <c r="J1075" s="19"/>
      <c r="K1075" s="83"/>
      <c r="L1075" s="34"/>
      <c r="M1075" s="14"/>
    </row>
    <row r="1076" spans="1:13" ht="75">
      <c r="A1076" s="6"/>
      <c r="B1076" s="35">
        <v>41608</v>
      </c>
      <c r="C1076" s="37" t="s">
        <v>1868</v>
      </c>
      <c r="D1076" s="15" t="s">
        <v>55</v>
      </c>
      <c r="E1076" s="93" t="s">
        <v>96</v>
      </c>
      <c r="F1076" s="19"/>
      <c r="G1076" s="19"/>
      <c r="H1076" s="19">
        <f>-(181.54+3270+100+275+500)</f>
        <v>-4326.54</v>
      </c>
      <c r="I1076" s="19"/>
      <c r="J1076" s="19"/>
      <c r="K1076" s="83"/>
      <c r="L1076" s="34"/>
      <c r="M1076" s="14"/>
    </row>
    <row r="1077" spans="1:13" ht="75">
      <c r="A1077" s="6"/>
      <c r="B1077" s="12">
        <v>41608</v>
      </c>
      <c r="C1077" s="37" t="s">
        <v>2099</v>
      </c>
      <c r="D1077" s="62" t="s">
        <v>155</v>
      </c>
      <c r="E1077" s="62" t="s">
        <v>851</v>
      </c>
      <c r="F1077" s="19"/>
      <c r="G1077" s="19"/>
      <c r="H1077" s="19">
        <v>-500.43</v>
      </c>
      <c r="I1077" s="19"/>
      <c r="J1077" s="19"/>
      <c r="K1077" s="83"/>
      <c r="L1077" s="34"/>
      <c r="M1077" s="14"/>
    </row>
    <row r="1078" spans="1:13" ht="30">
      <c r="A1078" s="6"/>
      <c r="B1078" s="111">
        <v>41609</v>
      </c>
      <c r="C1078" s="112" t="s">
        <v>2015</v>
      </c>
      <c r="D1078" s="112" t="s">
        <v>86</v>
      </c>
      <c r="E1078" s="129" t="s">
        <v>48</v>
      </c>
      <c r="F1078" s="113"/>
      <c r="G1078" s="113"/>
      <c r="H1078" s="113">
        <v>-49397.87</v>
      </c>
      <c r="I1078" s="113"/>
      <c r="J1078" s="113"/>
      <c r="K1078" s="104"/>
      <c r="L1078" s="34"/>
      <c r="M1078" s="14"/>
    </row>
    <row r="1079" spans="1:13" ht="60">
      <c r="A1079" s="6"/>
      <c r="B1079" s="12">
        <v>41609</v>
      </c>
      <c r="C1079" s="37" t="s">
        <v>2114</v>
      </c>
      <c r="D1079" s="62" t="s">
        <v>63</v>
      </c>
      <c r="E1079" s="62" t="s">
        <v>111</v>
      </c>
      <c r="F1079" s="19"/>
      <c r="G1079" s="19"/>
      <c r="H1079" s="19">
        <v>-537.6</v>
      </c>
      <c r="I1079" s="19"/>
      <c r="J1079" s="19"/>
      <c r="K1079" s="83"/>
      <c r="L1079" s="34"/>
      <c r="M1079" s="14"/>
    </row>
    <row r="1080" spans="1:13" ht="60">
      <c r="A1080" s="6"/>
      <c r="B1080" s="12">
        <v>41609</v>
      </c>
      <c r="C1080" s="37" t="s">
        <v>2124</v>
      </c>
      <c r="D1080" s="62" t="s">
        <v>79</v>
      </c>
      <c r="E1080" s="62" t="s">
        <v>2102</v>
      </c>
      <c r="F1080" s="19"/>
      <c r="G1080" s="19"/>
      <c r="H1080" s="19">
        <v>-990</v>
      </c>
      <c r="I1080" s="19"/>
      <c r="J1080" s="19"/>
      <c r="K1080" s="83"/>
      <c r="L1080" s="34"/>
      <c r="M1080" s="14"/>
    </row>
    <row r="1081" spans="1:13" ht="60">
      <c r="A1081" s="6"/>
      <c r="B1081" s="12">
        <v>41609</v>
      </c>
      <c r="C1081" s="37" t="s">
        <v>2123</v>
      </c>
      <c r="D1081" s="62" t="s">
        <v>79</v>
      </c>
      <c r="E1081" s="62" t="s">
        <v>2102</v>
      </c>
      <c r="F1081" s="19"/>
      <c r="G1081" s="19"/>
      <c r="H1081" s="19">
        <v>-25.8</v>
      </c>
      <c r="I1081" s="19"/>
      <c r="J1081" s="19"/>
      <c r="K1081" s="83"/>
      <c r="L1081" s="34"/>
      <c r="M1081" s="14"/>
    </row>
    <row r="1082" spans="1:13" ht="60">
      <c r="A1082" s="6"/>
      <c r="B1082" s="12">
        <v>41609</v>
      </c>
      <c r="C1082" s="37" t="s">
        <v>2125</v>
      </c>
      <c r="D1082" s="62" t="s">
        <v>79</v>
      </c>
      <c r="E1082" s="62" t="s">
        <v>2102</v>
      </c>
      <c r="F1082" s="19"/>
      <c r="G1082" s="19"/>
      <c r="H1082" s="19">
        <v>-1658</v>
      </c>
      <c r="I1082" s="19"/>
      <c r="J1082" s="19"/>
      <c r="K1082" s="83"/>
      <c r="L1082" s="34"/>
      <c r="M1082" s="14"/>
    </row>
    <row r="1083" spans="1:13" ht="30">
      <c r="A1083" s="6"/>
      <c r="B1083" s="12">
        <v>41610</v>
      </c>
      <c r="C1083" s="15" t="s">
        <v>1987</v>
      </c>
      <c r="D1083" s="15" t="s">
        <v>55</v>
      </c>
      <c r="E1083" s="93" t="s">
        <v>96</v>
      </c>
      <c r="F1083" s="19"/>
      <c r="G1083" s="19"/>
      <c r="H1083" s="19">
        <v>-93.77</v>
      </c>
      <c r="I1083" s="19"/>
      <c r="J1083" s="19"/>
      <c r="K1083" s="83"/>
      <c r="L1083" s="34"/>
      <c r="M1083" s="14"/>
    </row>
    <row r="1084" spans="1:13" ht="60">
      <c r="A1084" s="6"/>
      <c r="B1084" s="12">
        <v>41610</v>
      </c>
      <c r="C1084" s="37" t="s">
        <v>2107</v>
      </c>
      <c r="D1084" s="62" t="s">
        <v>156</v>
      </c>
      <c r="E1084" s="62" t="s">
        <v>853</v>
      </c>
      <c r="F1084" s="19"/>
      <c r="G1084" s="19"/>
      <c r="H1084" s="19">
        <v>-450</v>
      </c>
      <c r="I1084" s="19"/>
      <c r="J1084" s="19"/>
      <c r="K1084" s="83"/>
      <c r="L1084" s="34"/>
      <c r="M1084" s="14"/>
    </row>
    <row r="1085" spans="1:13" ht="60">
      <c r="A1085" s="6"/>
      <c r="B1085" s="12">
        <v>41610</v>
      </c>
      <c r="C1085" s="37" t="s">
        <v>2108</v>
      </c>
      <c r="D1085" s="62" t="s">
        <v>156</v>
      </c>
      <c r="E1085" s="62" t="s">
        <v>853</v>
      </c>
      <c r="F1085" s="19"/>
      <c r="G1085" s="19"/>
      <c r="H1085" s="19">
        <v>-450</v>
      </c>
      <c r="I1085" s="19"/>
      <c r="J1085" s="19"/>
      <c r="K1085" s="83"/>
      <c r="L1085" s="34"/>
      <c r="M1085" s="14"/>
    </row>
    <row r="1086" spans="1:13" ht="60">
      <c r="A1086" s="6"/>
      <c r="B1086" s="12">
        <v>41610</v>
      </c>
      <c r="C1086" s="37" t="s">
        <v>2109</v>
      </c>
      <c r="D1086" s="62" t="s">
        <v>79</v>
      </c>
      <c r="E1086" s="62" t="s">
        <v>2102</v>
      </c>
      <c r="F1086" s="19"/>
      <c r="G1086" s="19"/>
      <c r="H1086" s="19">
        <v>-600</v>
      </c>
      <c r="I1086" s="19"/>
      <c r="J1086" s="19"/>
      <c r="K1086" s="83"/>
      <c r="L1086" s="34"/>
      <c r="M1086" s="14"/>
    </row>
    <row r="1087" spans="1:13" ht="60">
      <c r="A1087" s="6"/>
      <c r="B1087" s="12">
        <v>41610</v>
      </c>
      <c r="C1087" s="37" t="s">
        <v>2110</v>
      </c>
      <c r="D1087" s="62" t="s">
        <v>79</v>
      </c>
      <c r="E1087" s="62" t="s">
        <v>2102</v>
      </c>
      <c r="F1087" s="19"/>
      <c r="G1087" s="19"/>
      <c r="H1087" s="19">
        <v>-150</v>
      </c>
      <c r="I1087" s="19"/>
      <c r="J1087" s="19"/>
      <c r="K1087" s="83"/>
      <c r="L1087" s="34"/>
      <c r="M1087" s="14"/>
    </row>
    <row r="1088" spans="1:13" ht="60">
      <c r="A1088" s="6"/>
      <c r="B1088" s="12">
        <v>41610</v>
      </c>
      <c r="C1088" s="37" t="s">
        <v>2111</v>
      </c>
      <c r="D1088" s="62" t="s">
        <v>79</v>
      </c>
      <c r="E1088" s="62" t="s">
        <v>2102</v>
      </c>
      <c r="F1088" s="19"/>
      <c r="G1088" s="19"/>
      <c r="H1088" s="19">
        <v>-148.7</v>
      </c>
      <c r="I1088" s="19"/>
      <c r="J1088" s="19"/>
      <c r="K1088" s="83"/>
      <c r="L1088" s="34"/>
      <c r="M1088" s="14"/>
    </row>
    <row r="1089" spans="1:13" ht="75">
      <c r="A1089" s="6"/>
      <c r="B1089" s="12">
        <v>41610</v>
      </c>
      <c r="C1089" s="37" t="s">
        <v>2103</v>
      </c>
      <c r="D1089" s="62" t="s">
        <v>130</v>
      </c>
      <c r="E1089" s="62" t="s">
        <v>23</v>
      </c>
      <c r="F1089" s="19"/>
      <c r="G1089" s="19"/>
      <c r="H1089" s="19">
        <v>-400</v>
      </c>
      <c r="I1089" s="19"/>
      <c r="J1089" s="19"/>
      <c r="K1089" s="83"/>
      <c r="L1089" s="34"/>
      <c r="M1089" s="14"/>
    </row>
    <row r="1090" spans="1:13" ht="75">
      <c r="A1090" s="6"/>
      <c r="B1090" s="12">
        <v>41610</v>
      </c>
      <c r="C1090" s="37" t="s">
        <v>2104</v>
      </c>
      <c r="D1090" s="62" t="s">
        <v>130</v>
      </c>
      <c r="E1090" s="62" t="s">
        <v>23</v>
      </c>
      <c r="F1090" s="19"/>
      <c r="G1090" s="19"/>
      <c r="H1090" s="19">
        <v>-300</v>
      </c>
      <c r="I1090" s="19"/>
      <c r="J1090" s="19"/>
      <c r="K1090" s="83"/>
      <c r="L1090" s="34"/>
      <c r="M1090" s="14"/>
    </row>
    <row r="1091" spans="1:13" ht="75">
      <c r="A1091" s="6"/>
      <c r="B1091" s="12">
        <v>41610</v>
      </c>
      <c r="C1091" s="37" t="s">
        <v>2105</v>
      </c>
      <c r="D1091" s="62" t="s">
        <v>130</v>
      </c>
      <c r="E1091" s="62" t="s">
        <v>23</v>
      </c>
      <c r="F1091" s="19"/>
      <c r="G1091" s="19"/>
      <c r="H1091" s="19">
        <v>-200</v>
      </c>
      <c r="I1091" s="19"/>
      <c r="J1091" s="19"/>
      <c r="K1091" s="83"/>
      <c r="L1091" s="34"/>
      <c r="M1091" s="14"/>
    </row>
    <row r="1092" spans="1:13" ht="60">
      <c r="A1092" s="6"/>
      <c r="B1092" s="12">
        <v>41610</v>
      </c>
      <c r="C1092" s="37" t="s">
        <v>2106</v>
      </c>
      <c r="D1092" s="62" t="s">
        <v>130</v>
      </c>
      <c r="E1092" s="62" t="s">
        <v>23</v>
      </c>
      <c r="F1092" s="19"/>
      <c r="G1092" s="19"/>
      <c r="H1092" s="19">
        <v>-450</v>
      </c>
      <c r="I1092" s="19"/>
      <c r="J1092" s="19"/>
      <c r="K1092" s="83"/>
      <c r="L1092" s="34"/>
      <c r="M1092" s="14"/>
    </row>
    <row r="1093" spans="1:13" ht="90">
      <c r="A1093" s="6"/>
      <c r="B1093" s="12">
        <v>41611</v>
      </c>
      <c r="C1093" s="15" t="s">
        <v>1760</v>
      </c>
      <c r="D1093" s="15" t="s">
        <v>61</v>
      </c>
      <c r="E1093" s="93" t="s">
        <v>142</v>
      </c>
      <c r="F1093" s="19">
        <v>-17800</v>
      </c>
      <c r="G1093" s="19"/>
      <c r="H1093" s="19"/>
      <c r="I1093" s="19"/>
      <c r="J1093" s="19"/>
      <c r="K1093" s="83"/>
      <c r="L1093" s="34"/>
      <c r="M1093" s="14"/>
    </row>
    <row r="1094" spans="1:13" ht="60">
      <c r="A1094" s="6"/>
      <c r="B1094" s="12">
        <v>41611</v>
      </c>
      <c r="C1094" s="37" t="s">
        <v>2112</v>
      </c>
      <c r="D1094" s="62" t="s">
        <v>79</v>
      </c>
      <c r="E1094" s="62" t="s">
        <v>2102</v>
      </c>
      <c r="F1094" s="19"/>
      <c r="G1094" s="19"/>
      <c r="H1094" s="19">
        <v>-450.03</v>
      </c>
      <c r="I1094" s="19"/>
      <c r="J1094" s="19"/>
      <c r="K1094" s="83"/>
      <c r="L1094" s="34"/>
      <c r="M1094" s="14"/>
    </row>
    <row r="1095" spans="1:13" ht="60">
      <c r="A1095" s="6"/>
      <c r="B1095" s="12">
        <v>41611</v>
      </c>
      <c r="C1095" s="37" t="s">
        <v>2126</v>
      </c>
      <c r="D1095" s="62" t="s">
        <v>79</v>
      </c>
      <c r="E1095" s="62" t="s">
        <v>2102</v>
      </c>
      <c r="F1095" s="19"/>
      <c r="G1095" s="19"/>
      <c r="H1095" s="19">
        <v>-538.16</v>
      </c>
      <c r="I1095" s="19"/>
      <c r="J1095" s="19"/>
      <c r="K1095" s="83"/>
      <c r="L1095" s="34"/>
      <c r="M1095" s="14"/>
    </row>
    <row r="1096" spans="1:13" ht="15">
      <c r="A1096" s="6"/>
      <c r="B1096" s="12">
        <v>41612</v>
      </c>
      <c r="C1096" s="37" t="s">
        <v>241</v>
      </c>
      <c r="D1096" s="15" t="s">
        <v>138</v>
      </c>
      <c r="E1096" s="93" t="s">
        <v>19</v>
      </c>
      <c r="F1096" s="19"/>
      <c r="G1096" s="19">
        <v>-24</v>
      </c>
      <c r="H1096" s="19"/>
      <c r="I1096" s="19"/>
      <c r="J1096" s="19"/>
      <c r="K1096" s="83"/>
      <c r="L1096" s="34"/>
      <c r="M1096" s="14"/>
    </row>
    <row r="1097" spans="1:13" ht="61.5" customHeight="1">
      <c r="A1097" s="6"/>
      <c r="B1097" s="12">
        <v>41612</v>
      </c>
      <c r="C1097" s="37" t="s">
        <v>2113</v>
      </c>
      <c r="D1097" s="62" t="s">
        <v>155</v>
      </c>
      <c r="E1097" s="62" t="s">
        <v>851</v>
      </c>
      <c r="F1097" s="19"/>
      <c r="G1097" s="19"/>
      <c r="H1097" s="19">
        <v>-670</v>
      </c>
      <c r="I1097" s="19"/>
      <c r="J1097" s="19"/>
      <c r="K1097" s="83"/>
      <c r="L1097" s="34"/>
      <c r="M1097" s="14"/>
    </row>
    <row r="1098" spans="1:13" ht="60">
      <c r="A1098" s="6"/>
      <c r="B1098" s="12">
        <v>41612</v>
      </c>
      <c r="C1098" s="37" t="s">
        <v>2127</v>
      </c>
      <c r="D1098" s="62" t="s">
        <v>79</v>
      </c>
      <c r="E1098" s="62" t="s">
        <v>2102</v>
      </c>
      <c r="F1098" s="19"/>
      <c r="G1098" s="19"/>
      <c r="H1098" s="19">
        <v>-733.4</v>
      </c>
      <c r="I1098" s="19"/>
      <c r="J1098" s="19"/>
      <c r="K1098" s="83"/>
      <c r="L1098" s="34"/>
      <c r="M1098" s="14"/>
    </row>
    <row r="1099" spans="1:13" ht="75">
      <c r="A1099" s="6"/>
      <c r="B1099" s="12">
        <v>41612</v>
      </c>
      <c r="C1099" s="15" t="s">
        <v>1683</v>
      </c>
      <c r="D1099" s="15" t="s">
        <v>130</v>
      </c>
      <c r="E1099" s="93" t="s">
        <v>23</v>
      </c>
      <c r="F1099" s="19">
        <v>-500</v>
      </c>
      <c r="G1099" s="19"/>
      <c r="H1099" s="19"/>
      <c r="I1099" s="19"/>
      <c r="J1099" s="19"/>
      <c r="K1099" s="83"/>
      <c r="L1099" s="34"/>
      <c r="M1099" s="14"/>
    </row>
    <row r="1100" spans="1:13" ht="30">
      <c r="A1100" s="6"/>
      <c r="B1100" s="12">
        <v>41615</v>
      </c>
      <c r="C1100" s="15" t="s">
        <v>1988</v>
      </c>
      <c r="D1100" s="15" t="s">
        <v>55</v>
      </c>
      <c r="E1100" s="93" t="s">
        <v>96</v>
      </c>
      <c r="F1100" s="19"/>
      <c r="G1100" s="19"/>
      <c r="H1100" s="19">
        <v>-64.29</v>
      </c>
      <c r="I1100" s="19"/>
      <c r="J1100" s="19"/>
      <c r="K1100" s="83"/>
      <c r="L1100" s="34"/>
      <c r="M1100" s="14"/>
    </row>
    <row r="1101" spans="1:13" ht="30">
      <c r="A1101" s="6"/>
      <c r="B1101" s="12">
        <v>41616</v>
      </c>
      <c r="C1101" s="37" t="s">
        <v>2129</v>
      </c>
      <c r="D1101" s="62" t="s">
        <v>63</v>
      </c>
      <c r="E1101" s="62" t="s">
        <v>111</v>
      </c>
      <c r="F1101" s="19"/>
      <c r="G1101" s="19"/>
      <c r="H1101" s="19">
        <v>-681</v>
      </c>
      <c r="I1101" s="19"/>
      <c r="J1101" s="19"/>
      <c r="K1101" s="83"/>
      <c r="L1101" s="34"/>
      <c r="M1101" s="14"/>
    </row>
    <row r="1102" spans="1:13" ht="30">
      <c r="A1102" s="6"/>
      <c r="B1102" s="12">
        <v>41616</v>
      </c>
      <c r="C1102" s="37" t="s">
        <v>2129</v>
      </c>
      <c r="D1102" s="62" t="s">
        <v>63</v>
      </c>
      <c r="E1102" s="62" t="s">
        <v>111</v>
      </c>
      <c r="F1102" s="19"/>
      <c r="G1102" s="19"/>
      <c r="H1102" s="19">
        <v>-73.5</v>
      </c>
      <c r="I1102" s="19"/>
      <c r="J1102" s="19"/>
      <c r="K1102" s="83"/>
      <c r="L1102" s="34"/>
      <c r="M1102" s="14"/>
    </row>
    <row r="1103" spans="1:13" ht="30">
      <c r="A1103" s="6"/>
      <c r="B1103" s="12">
        <v>41616</v>
      </c>
      <c r="C1103" s="37" t="s">
        <v>2130</v>
      </c>
      <c r="D1103" s="62" t="s">
        <v>63</v>
      </c>
      <c r="E1103" s="62" t="s">
        <v>111</v>
      </c>
      <c r="F1103" s="19"/>
      <c r="G1103" s="19"/>
      <c r="H1103" s="19">
        <v>-180</v>
      </c>
      <c r="I1103" s="19"/>
      <c r="J1103" s="19"/>
      <c r="K1103" s="83"/>
      <c r="L1103" s="34"/>
      <c r="M1103" s="14"/>
    </row>
    <row r="1104" spans="1:13" ht="45">
      <c r="A1104" s="6"/>
      <c r="B1104" s="12">
        <v>41616</v>
      </c>
      <c r="C1104" s="93" t="s">
        <v>1762</v>
      </c>
      <c r="D1104" s="15" t="s">
        <v>85</v>
      </c>
      <c r="E1104" s="93" t="s">
        <v>46</v>
      </c>
      <c r="F1104" s="15"/>
      <c r="G1104" s="93"/>
      <c r="H1104" s="133">
        <v>-15660</v>
      </c>
      <c r="I1104" s="93"/>
      <c r="J1104" s="15"/>
      <c r="K1104" s="93"/>
      <c r="L1104" s="34"/>
      <c r="M1104" s="14"/>
    </row>
    <row r="1105" spans="1:13" ht="30">
      <c r="A1105" s="6"/>
      <c r="B1105" s="35">
        <v>41616</v>
      </c>
      <c r="C1105" s="37" t="s">
        <v>1740</v>
      </c>
      <c r="D1105" s="15" t="s">
        <v>88</v>
      </c>
      <c r="E1105" s="93" t="s">
        <v>42</v>
      </c>
      <c r="F1105" s="19"/>
      <c r="G1105" s="19">
        <v>-3600</v>
      </c>
      <c r="H1105" s="19"/>
      <c r="I1105" s="19"/>
      <c r="J1105" s="19"/>
      <c r="K1105" s="83"/>
      <c r="L1105" s="34"/>
      <c r="M1105" s="14"/>
    </row>
    <row r="1106" spans="1:13" ht="15">
      <c r="A1106" s="6"/>
      <c r="B1106" s="35">
        <v>41616</v>
      </c>
      <c r="C1106" s="37" t="s">
        <v>1739</v>
      </c>
      <c r="D1106" s="15" t="s">
        <v>88</v>
      </c>
      <c r="E1106" s="93" t="s">
        <v>42</v>
      </c>
      <c r="F1106" s="19"/>
      <c r="G1106" s="19">
        <v>-2340</v>
      </c>
      <c r="H1106" s="19"/>
      <c r="I1106" s="19"/>
      <c r="J1106" s="19"/>
      <c r="K1106" s="83"/>
      <c r="L1106" s="34"/>
      <c r="M1106" s="14"/>
    </row>
    <row r="1107" spans="1:13" ht="30">
      <c r="A1107" s="6"/>
      <c r="B1107" s="35">
        <v>41616</v>
      </c>
      <c r="C1107" s="37" t="s">
        <v>1744</v>
      </c>
      <c r="D1107" s="15" t="s">
        <v>88</v>
      </c>
      <c r="E1107" s="93" t="s">
        <v>42</v>
      </c>
      <c r="F1107" s="19"/>
      <c r="G1107" s="19">
        <v>-36</v>
      </c>
      <c r="H1107" s="19"/>
      <c r="I1107" s="19"/>
      <c r="J1107" s="19"/>
      <c r="K1107" s="83"/>
      <c r="L1107" s="34"/>
      <c r="M1107" s="14"/>
    </row>
    <row r="1108" spans="1:13" ht="60">
      <c r="A1108" s="6"/>
      <c r="B1108" s="12">
        <v>41616</v>
      </c>
      <c r="C1108" s="15" t="s">
        <v>1764</v>
      </c>
      <c r="D1108" s="15" t="s">
        <v>154</v>
      </c>
      <c r="E1108" s="93" t="s">
        <v>855</v>
      </c>
      <c r="F1108" s="19"/>
      <c r="G1108" s="19"/>
      <c r="H1108" s="133">
        <v>-66793.32</v>
      </c>
      <c r="I1108" s="19"/>
      <c r="J1108" s="19"/>
      <c r="K1108" s="83"/>
      <c r="L1108" s="34"/>
      <c r="M1108" s="14"/>
    </row>
    <row r="1109" spans="1:13" ht="41.25" customHeight="1">
      <c r="A1109" s="6"/>
      <c r="B1109" s="35">
        <v>41616</v>
      </c>
      <c r="C1109" s="37" t="s">
        <v>1740</v>
      </c>
      <c r="D1109" s="15" t="s">
        <v>154</v>
      </c>
      <c r="E1109" s="93" t="s">
        <v>855</v>
      </c>
      <c r="F1109" s="19"/>
      <c r="G1109" s="19">
        <v>-12054.79</v>
      </c>
      <c r="H1109" s="133"/>
      <c r="I1109" s="19"/>
      <c r="J1109" s="19"/>
      <c r="K1109" s="83"/>
      <c r="L1109" s="34"/>
      <c r="M1109" s="14"/>
    </row>
    <row r="1110" spans="1:13" ht="60">
      <c r="A1110" s="6"/>
      <c r="B1110" s="35">
        <v>41616</v>
      </c>
      <c r="C1110" s="37" t="s">
        <v>1743</v>
      </c>
      <c r="D1110" s="15" t="s">
        <v>154</v>
      </c>
      <c r="E1110" s="93" t="s">
        <v>855</v>
      </c>
      <c r="F1110" s="19"/>
      <c r="G1110" s="19">
        <v>-9981</v>
      </c>
      <c r="H1110" s="133"/>
      <c r="I1110" s="19"/>
      <c r="J1110" s="19"/>
      <c r="K1110" s="83"/>
      <c r="L1110" s="34"/>
      <c r="M1110" s="14"/>
    </row>
    <row r="1111" spans="1:13" ht="60">
      <c r="A1111" s="6"/>
      <c r="B1111" s="35">
        <v>41616</v>
      </c>
      <c r="C1111" s="37" t="s">
        <v>1742</v>
      </c>
      <c r="D1111" s="15" t="s">
        <v>154</v>
      </c>
      <c r="E1111" s="93" t="s">
        <v>855</v>
      </c>
      <c r="F1111" s="19"/>
      <c r="G1111" s="19">
        <v>-3300</v>
      </c>
      <c r="H1111" s="133"/>
      <c r="I1111" s="19"/>
      <c r="J1111" s="19"/>
      <c r="K1111" s="83"/>
      <c r="L1111" s="34"/>
      <c r="M1111" s="14"/>
    </row>
    <row r="1112" spans="1:13" ht="60">
      <c r="A1112" s="6"/>
      <c r="B1112" s="35">
        <v>41616</v>
      </c>
      <c r="C1112" s="37" t="s">
        <v>1741</v>
      </c>
      <c r="D1112" s="15" t="s">
        <v>154</v>
      </c>
      <c r="E1112" s="93" t="s">
        <v>855</v>
      </c>
      <c r="F1112" s="19"/>
      <c r="G1112" s="19">
        <v>-153.55</v>
      </c>
      <c r="H1112" s="133"/>
      <c r="I1112" s="19"/>
      <c r="J1112" s="19"/>
      <c r="K1112" s="83"/>
      <c r="L1112" s="34"/>
      <c r="M1112" s="14"/>
    </row>
    <row r="1113" spans="1:13" ht="30">
      <c r="A1113" s="6"/>
      <c r="B1113" s="12">
        <v>41616</v>
      </c>
      <c r="C1113" s="37" t="s">
        <v>2128</v>
      </c>
      <c r="D1113" s="62" t="s">
        <v>60</v>
      </c>
      <c r="E1113" s="62" t="s">
        <v>105</v>
      </c>
      <c r="F1113" s="19"/>
      <c r="G1113" s="19"/>
      <c r="H1113" s="19">
        <v>-334.3</v>
      </c>
      <c r="I1113" s="19"/>
      <c r="J1113" s="19"/>
      <c r="K1113" s="83"/>
      <c r="L1113" s="34"/>
      <c r="M1113" s="14"/>
    </row>
    <row r="1114" spans="1:13" ht="74.25" customHeight="1">
      <c r="A1114" s="6"/>
      <c r="B1114" s="35">
        <v>41617</v>
      </c>
      <c r="C1114" s="37" t="s">
        <v>1748</v>
      </c>
      <c r="D1114" s="15" t="s">
        <v>79</v>
      </c>
      <c r="E1114" s="93" t="s">
        <v>1486</v>
      </c>
      <c r="F1114" s="19">
        <v>-2302.1</v>
      </c>
      <c r="G1114" s="19">
        <v>-310326.72</v>
      </c>
      <c r="H1114" s="19">
        <v>-28452.87</v>
      </c>
      <c r="I1114" s="19"/>
      <c r="J1114" s="19"/>
      <c r="K1114" s="89" t="s">
        <v>1749</v>
      </c>
      <c r="L1114" s="34"/>
      <c r="M1114" s="14"/>
    </row>
    <row r="1115" spans="1:13" ht="59.25" customHeight="1">
      <c r="A1115" s="6"/>
      <c r="B1115" s="12">
        <v>41618</v>
      </c>
      <c r="C1115" s="37" t="s">
        <v>241</v>
      </c>
      <c r="D1115" s="15" t="s">
        <v>138</v>
      </c>
      <c r="E1115" s="93" t="s">
        <v>19</v>
      </c>
      <c r="F1115" s="19"/>
      <c r="G1115" s="19">
        <v>-96</v>
      </c>
      <c r="H1115" s="19"/>
      <c r="I1115" s="19"/>
      <c r="J1115" s="19"/>
      <c r="K1115" s="83"/>
      <c r="L1115" s="34"/>
      <c r="M1115" s="14"/>
    </row>
    <row r="1116" spans="1:13" ht="59.25" customHeight="1">
      <c r="A1116" s="6"/>
      <c r="B1116" s="12">
        <v>41618</v>
      </c>
      <c r="C1116" s="37" t="s">
        <v>2131</v>
      </c>
      <c r="D1116" s="62" t="s">
        <v>86</v>
      </c>
      <c r="E1116" s="62" t="s">
        <v>48</v>
      </c>
      <c r="F1116" s="19"/>
      <c r="G1116" s="19"/>
      <c r="H1116" s="19">
        <v>-931.2</v>
      </c>
      <c r="I1116" s="19"/>
      <c r="J1116" s="19"/>
      <c r="K1116" s="83"/>
      <c r="L1116" s="34"/>
      <c r="M1116" s="14"/>
    </row>
    <row r="1117" spans="1:13" ht="33" customHeight="1">
      <c r="A1117" s="6"/>
      <c r="B1117" s="12">
        <v>41619</v>
      </c>
      <c r="C1117" s="37" t="s">
        <v>2132</v>
      </c>
      <c r="D1117" s="62" t="s">
        <v>57</v>
      </c>
      <c r="E1117" s="62" t="s">
        <v>107</v>
      </c>
      <c r="F1117" s="19"/>
      <c r="G1117" s="19"/>
      <c r="H1117" s="19">
        <v>-328</v>
      </c>
      <c r="I1117" s="19"/>
      <c r="J1117" s="19"/>
      <c r="K1117" s="83"/>
      <c r="L1117" s="34"/>
      <c r="M1117" s="14"/>
    </row>
    <row r="1118" spans="1:13" ht="50.25" customHeight="1">
      <c r="A1118" s="6"/>
      <c r="B1118" s="12">
        <v>41619</v>
      </c>
      <c r="C1118" s="37" t="s">
        <v>205</v>
      </c>
      <c r="D1118" s="62" t="s">
        <v>146</v>
      </c>
      <c r="E1118" s="62" t="s">
        <v>16</v>
      </c>
      <c r="F1118" s="19"/>
      <c r="G1118" s="19"/>
      <c r="H1118" s="19">
        <v>-500</v>
      </c>
      <c r="I1118" s="19"/>
      <c r="J1118" s="19"/>
      <c r="K1118" s="83"/>
      <c r="L1118" s="34"/>
      <c r="M1118" s="14"/>
    </row>
    <row r="1119" spans="1:13" ht="90">
      <c r="A1119" s="6"/>
      <c r="B1119" s="12">
        <v>41620</v>
      </c>
      <c r="C1119" s="15" t="s">
        <v>1795</v>
      </c>
      <c r="D1119" s="15" t="s">
        <v>80</v>
      </c>
      <c r="E1119" s="93" t="s">
        <v>231</v>
      </c>
      <c r="F1119" s="19"/>
      <c r="G1119" s="19">
        <v>-100000</v>
      </c>
      <c r="H1119" s="19"/>
      <c r="I1119" s="19"/>
      <c r="J1119" s="19"/>
      <c r="K1119" s="83"/>
      <c r="L1119" s="34"/>
      <c r="M1119" s="14"/>
    </row>
    <row r="1120" spans="1:13" ht="90">
      <c r="A1120" s="6"/>
      <c r="B1120" s="35">
        <v>41620</v>
      </c>
      <c r="C1120" s="37" t="s">
        <v>1756</v>
      </c>
      <c r="D1120" s="15" t="s">
        <v>163</v>
      </c>
      <c r="E1120" s="93" t="s">
        <v>1757</v>
      </c>
      <c r="F1120" s="19"/>
      <c r="G1120" s="19">
        <v>-375</v>
      </c>
      <c r="H1120" s="19"/>
      <c r="I1120" s="19"/>
      <c r="J1120" s="19"/>
      <c r="K1120" s="83"/>
      <c r="L1120" s="34"/>
      <c r="M1120" s="14"/>
    </row>
    <row r="1121" spans="1:13" ht="60">
      <c r="A1121" s="6"/>
      <c r="B1121" s="12">
        <v>41620</v>
      </c>
      <c r="C1121" s="37" t="s">
        <v>2115</v>
      </c>
      <c r="D1121" s="62" t="s">
        <v>130</v>
      </c>
      <c r="E1121" s="62" t="s">
        <v>23</v>
      </c>
      <c r="F1121" s="19"/>
      <c r="G1121" s="19"/>
      <c r="H1121" s="19">
        <v>-250</v>
      </c>
      <c r="I1121" s="19"/>
      <c r="J1121" s="19"/>
      <c r="K1121" s="83"/>
      <c r="L1121" s="34"/>
      <c r="M1121" s="14"/>
    </row>
    <row r="1122" spans="1:13" ht="15">
      <c r="A1122" s="6"/>
      <c r="B1122" s="12">
        <v>41621</v>
      </c>
      <c r="C1122" s="37" t="s">
        <v>241</v>
      </c>
      <c r="D1122" s="15" t="s">
        <v>138</v>
      </c>
      <c r="E1122" s="93" t="s">
        <v>19</v>
      </c>
      <c r="F1122" s="19"/>
      <c r="G1122" s="19">
        <v>-72</v>
      </c>
      <c r="H1122" s="19"/>
      <c r="I1122" s="19"/>
      <c r="J1122" s="19"/>
      <c r="K1122" s="83"/>
      <c r="L1122" s="34"/>
      <c r="M1122" s="14"/>
    </row>
    <row r="1123" spans="1:13" ht="45">
      <c r="A1123" s="6"/>
      <c r="B1123" s="35">
        <v>41621</v>
      </c>
      <c r="C1123" s="15" t="s">
        <v>1891</v>
      </c>
      <c r="D1123" s="15" t="s">
        <v>61</v>
      </c>
      <c r="E1123" s="93" t="s">
        <v>142</v>
      </c>
      <c r="F1123" s="19"/>
      <c r="G1123" s="19"/>
      <c r="H1123" s="19">
        <v>-1295.6</v>
      </c>
      <c r="I1123" s="19"/>
      <c r="J1123" s="19"/>
      <c r="K1123" s="83"/>
      <c r="L1123" s="34"/>
      <c r="M1123" s="14"/>
    </row>
    <row r="1124" spans="1:13" ht="45">
      <c r="A1124" s="6"/>
      <c r="B1124" s="35">
        <v>41621</v>
      </c>
      <c r="C1124" s="15" t="s">
        <v>1892</v>
      </c>
      <c r="D1124" s="15" t="s">
        <v>56</v>
      </c>
      <c r="E1124" s="93" t="s">
        <v>99</v>
      </c>
      <c r="F1124" s="19">
        <v>-223.2</v>
      </c>
      <c r="G1124" s="19"/>
      <c r="H1124" s="19"/>
      <c r="I1124" s="19"/>
      <c r="J1124" s="19"/>
      <c r="K1124" s="83"/>
      <c r="L1124" s="34"/>
      <c r="M1124" s="14"/>
    </row>
    <row r="1125" spans="1:13" ht="30">
      <c r="A1125" s="6"/>
      <c r="B1125" s="35">
        <v>41621</v>
      </c>
      <c r="C1125" s="37" t="s">
        <v>1796</v>
      </c>
      <c r="D1125" s="15" t="s">
        <v>87</v>
      </c>
      <c r="E1125" s="93" t="s">
        <v>28</v>
      </c>
      <c r="F1125" s="19"/>
      <c r="G1125" s="19">
        <v>-350</v>
      </c>
      <c r="H1125" s="19">
        <v>-881.05</v>
      </c>
      <c r="I1125" s="19"/>
      <c r="J1125" s="19"/>
      <c r="K1125" s="83"/>
      <c r="L1125" s="34"/>
      <c r="M1125" s="14"/>
    </row>
    <row r="1126" spans="2:13" ht="15">
      <c r="B1126" s="35">
        <v>41622</v>
      </c>
      <c r="C1126" s="37" t="s">
        <v>285</v>
      </c>
      <c r="D1126" s="15" t="s">
        <v>138</v>
      </c>
      <c r="E1126" s="93" t="s">
        <v>19</v>
      </c>
      <c r="F1126" s="36">
        <v>-30</v>
      </c>
      <c r="G1126" s="36"/>
      <c r="H1126" s="19"/>
      <c r="I1126" s="36"/>
      <c r="J1126" s="36"/>
      <c r="K1126" s="82"/>
      <c r="L1126" s="41"/>
      <c r="M1126" s="38"/>
    </row>
    <row r="1127" spans="1:13" ht="15">
      <c r="A1127" s="6"/>
      <c r="B1127" s="12">
        <v>41622</v>
      </c>
      <c r="C1127" s="37" t="s">
        <v>2133</v>
      </c>
      <c r="D1127" s="62" t="s">
        <v>54</v>
      </c>
      <c r="E1127" s="62" t="s">
        <v>119</v>
      </c>
      <c r="F1127" s="19"/>
      <c r="G1127" s="19"/>
      <c r="H1127" s="19">
        <v>-400</v>
      </c>
      <c r="I1127" s="19"/>
      <c r="J1127" s="19"/>
      <c r="K1127" s="83"/>
      <c r="L1127" s="34"/>
      <c r="M1127" s="14"/>
    </row>
    <row r="1128" spans="1:13" ht="15">
      <c r="A1128" s="6"/>
      <c r="B1128" s="12">
        <v>41622</v>
      </c>
      <c r="C1128" s="37" t="s">
        <v>2134</v>
      </c>
      <c r="D1128" s="62" t="s">
        <v>54</v>
      </c>
      <c r="E1128" s="62" t="s">
        <v>119</v>
      </c>
      <c r="F1128" s="19"/>
      <c r="G1128" s="19"/>
      <c r="H1128" s="19">
        <v>-1872</v>
      </c>
      <c r="I1128" s="19"/>
      <c r="J1128" s="19"/>
      <c r="K1128" s="83"/>
      <c r="L1128" s="34"/>
      <c r="M1128" s="14"/>
    </row>
    <row r="1129" spans="1:13" ht="15">
      <c r="A1129" s="6"/>
      <c r="B1129" s="12">
        <v>41622</v>
      </c>
      <c r="C1129" s="37" t="s">
        <v>2135</v>
      </c>
      <c r="D1129" s="62" t="s">
        <v>54</v>
      </c>
      <c r="E1129" s="62" t="s">
        <v>119</v>
      </c>
      <c r="F1129" s="19"/>
      <c r="G1129" s="19"/>
      <c r="H1129" s="19">
        <v>-4000</v>
      </c>
      <c r="I1129" s="19"/>
      <c r="J1129" s="19"/>
      <c r="K1129" s="83"/>
      <c r="L1129" s="34"/>
      <c r="M1129" s="14"/>
    </row>
    <row r="1130" spans="1:13" ht="75">
      <c r="A1130" s="6"/>
      <c r="B1130" s="12">
        <v>41623</v>
      </c>
      <c r="C1130" s="37" t="s">
        <v>2099</v>
      </c>
      <c r="D1130" s="62" t="s">
        <v>87</v>
      </c>
      <c r="E1130" s="62" t="s">
        <v>28</v>
      </c>
      <c r="F1130" s="19"/>
      <c r="G1130" s="19"/>
      <c r="H1130" s="19">
        <v>-1000.07</v>
      </c>
      <c r="I1130" s="19"/>
      <c r="J1130" s="19"/>
      <c r="K1130" s="83"/>
      <c r="L1130" s="34"/>
      <c r="M1130" s="14"/>
    </row>
    <row r="1131" spans="1:13" ht="15">
      <c r="A1131" s="6"/>
      <c r="B1131" s="12">
        <v>41624</v>
      </c>
      <c r="C1131" s="37" t="s">
        <v>241</v>
      </c>
      <c r="D1131" s="15" t="s">
        <v>138</v>
      </c>
      <c r="E1131" s="93" t="s">
        <v>19</v>
      </c>
      <c r="F1131" s="19"/>
      <c r="G1131" s="19">
        <v>-96</v>
      </c>
      <c r="H1131" s="19"/>
      <c r="I1131" s="19"/>
      <c r="J1131" s="19"/>
      <c r="K1131" s="83"/>
      <c r="L1131" s="34"/>
      <c r="M1131" s="14"/>
    </row>
    <row r="1132" spans="1:13" ht="75">
      <c r="A1132" s="6"/>
      <c r="B1132" s="12">
        <v>41624</v>
      </c>
      <c r="C1132" s="37" t="s">
        <v>2213</v>
      </c>
      <c r="D1132" s="15" t="s">
        <v>148</v>
      </c>
      <c r="E1132" s="93" t="s">
        <v>2023</v>
      </c>
      <c r="F1132" s="19"/>
      <c r="G1132" s="19"/>
      <c r="H1132" s="19">
        <v>-1400</v>
      </c>
      <c r="I1132" s="19"/>
      <c r="J1132" s="19"/>
      <c r="K1132" s="83"/>
      <c r="L1132" s="34"/>
      <c r="M1132" s="14"/>
    </row>
    <row r="1133" spans="1:13" ht="15">
      <c r="A1133" s="6"/>
      <c r="B1133" s="12">
        <v>41624</v>
      </c>
      <c r="C1133" s="37" t="s">
        <v>2136</v>
      </c>
      <c r="D1133" s="62" t="s">
        <v>147</v>
      </c>
      <c r="E1133" s="62" t="s">
        <v>24</v>
      </c>
      <c r="F1133" s="19"/>
      <c r="G1133" s="19"/>
      <c r="H1133" s="19">
        <v>-52.96</v>
      </c>
      <c r="I1133" s="19"/>
      <c r="J1133" s="19"/>
      <c r="K1133" s="83"/>
      <c r="L1133" s="34"/>
      <c r="M1133" s="14"/>
    </row>
    <row r="1134" spans="1:13" ht="75">
      <c r="A1134" s="6"/>
      <c r="B1134" s="12">
        <v>41625</v>
      </c>
      <c r="C1134" s="37" t="s">
        <v>2214</v>
      </c>
      <c r="D1134" s="62" t="s">
        <v>155</v>
      </c>
      <c r="E1134" s="62" t="s">
        <v>851</v>
      </c>
      <c r="F1134" s="19"/>
      <c r="G1134" s="19"/>
      <c r="H1134" s="19">
        <v>-664</v>
      </c>
      <c r="I1134" s="19"/>
      <c r="J1134" s="19"/>
      <c r="K1134" s="83"/>
      <c r="L1134" s="34"/>
      <c r="M1134" s="14"/>
    </row>
    <row r="1135" spans="1:13" ht="45">
      <c r="A1135" s="6"/>
      <c r="B1135" s="12">
        <v>41627</v>
      </c>
      <c r="C1135" s="37" t="s">
        <v>2116</v>
      </c>
      <c r="D1135" s="62" t="s">
        <v>148</v>
      </c>
      <c r="E1135" s="62" t="s">
        <v>2023</v>
      </c>
      <c r="F1135" s="19"/>
      <c r="G1135" s="19"/>
      <c r="H1135" s="19">
        <v>-1488</v>
      </c>
      <c r="I1135" s="19"/>
      <c r="J1135" s="19"/>
      <c r="K1135" s="83"/>
      <c r="L1135" s="34"/>
      <c r="M1135" s="14"/>
    </row>
    <row r="1136" spans="1:13" ht="75">
      <c r="A1136" s="6"/>
      <c r="B1136" s="12">
        <v>41627</v>
      </c>
      <c r="C1136" s="37" t="s">
        <v>2113</v>
      </c>
      <c r="D1136" s="62" t="s">
        <v>155</v>
      </c>
      <c r="E1136" s="62" t="s">
        <v>851</v>
      </c>
      <c r="F1136" s="19"/>
      <c r="G1136" s="19"/>
      <c r="H1136" s="19">
        <v>-335</v>
      </c>
      <c r="I1136" s="19"/>
      <c r="J1136" s="19"/>
      <c r="K1136" s="83"/>
      <c r="L1136" s="34"/>
      <c r="M1136" s="14"/>
    </row>
    <row r="1137" spans="1:13" ht="60">
      <c r="A1137" s="6"/>
      <c r="B1137" s="12">
        <v>41628</v>
      </c>
      <c r="C1137" s="13" t="s">
        <v>1872</v>
      </c>
      <c r="D1137" s="15" t="s">
        <v>152</v>
      </c>
      <c r="E1137" s="93" t="s">
        <v>1288</v>
      </c>
      <c r="F1137" s="19">
        <f>-(137.4*10.233+393+873+919+133.7*10.4348)</f>
        <v>-4986.14696</v>
      </c>
      <c r="G1137" s="19"/>
      <c r="H1137" s="19"/>
      <c r="I1137" s="19"/>
      <c r="J1137" s="19"/>
      <c r="K1137" s="13"/>
      <c r="L1137" s="34"/>
      <c r="M1137" s="14"/>
    </row>
    <row r="1138" spans="1:13" ht="90">
      <c r="A1138" s="6"/>
      <c r="B1138" s="12">
        <v>41628</v>
      </c>
      <c r="C1138" s="37" t="s">
        <v>2024</v>
      </c>
      <c r="D1138" s="15" t="s">
        <v>148</v>
      </c>
      <c r="E1138" s="93" t="s">
        <v>2023</v>
      </c>
      <c r="F1138" s="19"/>
      <c r="G1138" s="19"/>
      <c r="H1138" s="19">
        <v>-52000.72</v>
      </c>
      <c r="I1138" s="19"/>
      <c r="J1138" s="19"/>
      <c r="K1138" s="83"/>
      <c r="L1138" s="34"/>
      <c r="M1138" s="14"/>
    </row>
    <row r="1139" spans="1:13" ht="30">
      <c r="A1139" s="6"/>
      <c r="B1139" s="12">
        <v>41628</v>
      </c>
      <c r="C1139" s="37" t="s">
        <v>2221</v>
      </c>
      <c r="D1139" s="62" t="s">
        <v>82</v>
      </c>
      <c r="E1139" s="62" t="s">
        <v>30</v>
      </c>
      <c r="F1139" s="19"/>
      <c r="G1139" s="19"/>
      <c r="H1139" s="19">
        <v>-5300</v>
      </c>
      <c r="I1139" s="19"/>
      <c r="J1139" s="19"/>
      <c r="K1139" s="83"/>
      <c r="L1139" s="34"/>
      <c r="M1139" s="14"/>
    </row>
    <row r="1140" spans="1:13" ht="45">
      <c r="A1140" s="6"/>
      <c r="B1140" s="12">
        <v>41629</v>
      </c>
      <c r="C1140" s="37" t="s">
        <v>2093</v>
      </c>
      <c r="D1140" s="15" t="s">
        <v>148</v>
      </c>
      <c r="E1140" s="93" t="s">
        <v>2023</v>
      </c>
      <c r="F1140" s="19"/>
      <c r="G1140" s="19"/>
      <c r="H1140" s="19">
        <v>-3104.22</v>
      </c>
      <c r="I1140" s="19"/>
      <c r="J1140" s="19"/>
      <c r="K1140" s="83"/>
      <c r="L1140" s="34"/>
      <c r="M1140" s="14"/>
    </row>
    <row r="1141" spans="1:13" ht="75">
      <c r="A1141" s="6"/>
      <c r="B1141" s="12">
        <v>41629</v>
      </c>
      <c r="C1141" s="37" t="s">
        <v>2117</v>
      </c>
      <c r="D1141" s="62" t="s">
        <v>130</v>
      </c>
      <c r="E1141" s="62" t="s">
        <v>23</v>
      </c>
      <c r="F1141" s="19"/>
      <c r="G1141" s="19"/>
      <c r="H1141" s="19">
        <v>-100</v>
      </c>
      <c r="I1141" s="19"/>
      <c r="J1141" s="19"/>
      <c r="K1141" s="83"/>
      <c r="L1141" s="34"/>
      <c r="M1141" s="14"/>
    </row>
    <row r="1142" spans="1:13" ht="30">
      <c r="A1142" s="6"/>
      <c r="B1142" s="12">
        <v>41630</v>
      </c>
      <c r="C1142" s="37" t="s">
        <v>2137</v>
      </c>
      <c r="D1142" s="62" t="s">
        <v>86</v>
      </c>
      <c r="E1142" s="62" t="s">
        <v>48</v>
      </c>
      <c r="F1142" s="19"/>
      <c r="G1142" s="19"/>
      <c r="H1142" s="19">
        <v>-142.3</v>
      </c>
      <c r="I1142" s="19"/>
      <c r="J1142" s="19"/>
      <c r="K1142" s="83"/>
      <c r="L1142" s="34"/>
      <c r="M1142" s="14"/>
    </row>
    <row r="1143" spans="1:13" ht="15">
      <c r="A1143" s="6"/>
      <c r="B1143" s="12">
        <v>41632</v>
      </c>
      <c r="C1143" s="37" t="s">
        <v>241</v>
      </c>
      <c r="D1143" s="15" t="s">
        <v>138</v>
      </c>
      <c r="E1143" s="93" t="s">
        <v>19</v>
      </c>
      <c r="F1143" s="19"/>
      <c r="G1143" s="19">
        <v>-24</v>
      </c>
      <c r="H1143" s="19"/>
      <c r="I1143" s="19"/>
      <c r="J1143" s="19"/>
      <c r="K1143" s="83"/>
      <c r="L1143" s="34"/>
      <c r="M1143" s="14"/>
    </row>
    <row r="1144" spans="1:13" ht="60">
      <c r="A1144" s="6"/>
      <c r="B1144" s="12">
        <v>41632</v>
      </c>
      <c r="C1144" s="37" t="s">
        <v>2088</v>
      </c>
      <c r="D1144" s="15" t="s">
        <v>61</v>
      </c>
      <c r="E1144" s="93" t="s">
        <v>142</v>
      </c>
      <c r="F1144" s="19"/>
      <c r="G1144" s="19">
        <v>-4237</v>
      </c>
      <c r="H1144" s="19"/>
      <c r="I1144" s="19"/>
      <c r="J1144" s="19"/>
      <c r="K1144" s="83"/>
      <c r="L1144" s="34"/>
      <c r="M1144" s="14"/>
    </row>
    <row r="1145" spans="1:13" ht="75">
      <c r="A1145" s="6"/>
      <c r="B1145" s="12">
        <v>41632</v>
      </c>
      <c r="C1145" s="37" t="s">
        <v>2118</v>
      </c>
      <c r="D1145" s="62" t="s">
        <v>155</v>
      </c>
      <c r="E1145" s="62" t="s">
        <v>851</v>
      </c>
      <c r="F1145" s="19"/>
      <c r="G1145" s="19"/>
      <c r="H1145" s="19">
        <v>-399.96</v>
      </c>
      <c r="I1145" s="19"/>
      <c r="J1145" s="19"/>
      <c r="K1145" s="83"/>
      <c r="L1145" s="34"/>
      <c r="M1145" s="14"/>
    </row>
    <row r="1146" spans="1:13" ht="45">
      <c r="A1146" s="6"/>
      <c r="B1146" s="12">
        <v>41633</v>
      </c>
      <c r="C1146" s="37" t="s">
        <v>2097</v>
      </c>
      <c r="D1146" s="15" t="s">
        <v>148</v>
      </c>
      <c r="E1146" s="93" t="s">
        <v>2023</v>
      </c>
      <c r="F1146" s="19"/>
      <c r="G1146" s="19"/>
      <c r="H1146" s="19">
        <v>-230</v>
      </c>
      <c r="I1146" s="19"/>
      <c r="J1146" s="19"/>
      <c r="K1146" s="83"/>
      <c r="L1146" s="34"/>
      <c r="M1146" s="14"/>
    </row>
    <row r="1147" spans="1:13" ht="30">
      <c r="A1147" s="6"/>
      <c r="B1147" s="35">
        <v>41634</v>
      </c>
      <c r="C1147" s="37" t="s">
        <v>2007</v>
      </c>
      <c r="D1147" s="15" t="s">
        <v>88</v>
      </c>
      <c r="E1147" s="93" t="s">
        <v>42</v>
      </c>
      <c r="F1147" s="19"/>
      <c r="G1147" s="19">
        <v>-2900</v>
      </c>
      <c r="H1147" s="19"/>
      <c r="I1147" s="19"/>
      <c r="J1147" s="19"/>
      <c r="K1147" s="83"/>
      <c r="L1147" s="34"/>
      <c r="M1147" s="14"/>
    </row>
    <row r="1148" spans="1:13" ht="15">
      <c r="A1148" s="6"/>
      <c r="B1148" s="35">
        <v>41634</v>
      </c>
      <c r="C1148" s="37" t="s">
        <v>2006</v>
      </c>
      <c r="D1148" s="15" t="s">
        <v>88</v>
      </c>
      <c r="E1148" s="93" t="s">
        <v>42</v>
      </c>
      <c r="F1148" s="19"/>
      <c r="G1148" s="19">
        <v>-1885</v>
      </c>
      <c r="H1148" s="19"/>
      <c r="I1148" s="19"/>
      <c r="J1148" s="19"/>
      <c r="K1148" s="83"/>
      <c r="L1148" s="34"/>
      <c r="M1148" s="14"/>
    </row>
    <row r="1149" spans="1:13" ht="30">
      <c r="A1149" s="6"/>
      <c r="B1149" s="35">
        <v>41634</v>
      </c>
      <c r="C1149" s="37" t="s">
        <v>2004</v>
      </c>
      <c r="D1149" s="15" t="s">
        <v>88</v>
      </c>
      <c r="E1149" s="93" t="s">
        <v>42</v>
      </c>
      <c r="F1149" s="19"/>
      <c r="G1149" s="19">
        <v>-29</v>
      </c>
      <c r="H1149" s="19"/>
      <c r="I1149" s="19"/>
      <c r="J1149" s="19"/>
      <c r="K1149" s="83"/>
      <c r="L1149" s="34"/>
      <c r="M1149" s="14"/>
    </row>
    <row r="1150" spans="1:13" ht="45">
      <c r="A1150" s="6"/>
      <c r="B1150" s="12">
        <v>41634</v>
      </c>
      <c r="C1150" s="15" t="s">
        <v>1711</v>
      </c>
      <c r="D1150" s="15" t="s">
        <v>61</v>
      </c>
      <c r="E1150" s="93" t="s">
        <v>142</v>
      </c>
      <c r="F1150" s="19"/>
      <c r="G1150" s="19"/>
      <c r="H1150" s="19">
        <v>-1190</v>
      </c>
      <c r="I1150" s="19"/>
      <c r="J1150" s="19"/>
      <c r="K1150" s="83"/>
      <c r="L1150" s="34"/>
      <c r="M1150" s="14"/>
    </row>
    <row r="1151" spans="1:13" ht="60">
      <c r="A1151" s="6"/>
      <c r="B1151" s="35">
        <v>41634</v>
      </c>
      <c r="C1151" s="37" t="s">
        <v>2007</v>
      </c>
      <c r="D1151" s="15" t="s">
        <v>154</v>
      </c>
      <c r="E1151" s="93" t="s">
        <v>855</v>
      </c>
      <c r="F1151" s="19"/>
      <c r="G1151" s="19">
        <v>-10810</v>
      </c>
      <c r="H1151" s="133"/>
      <c r="I1151" s="19"/>
      <c r="J1151" s="19"/>
      <c r="K1151" s="83"/>
      <c r="L1151" s="34"/>
      <c r="M1151" s="14"/>
    </row>
    <row r="1152" spans="1:13" ht="60">
      <c r="A1152" s="6"/>
      <c r="B1152" s="35">
        <v>41634</v>
      </c>
      <c r="C1152" s="37" t="s">
        <v>2009</v>
      </c>
      <c r="D1152" s="15" t="s">
        <v>154</v>
      </c>
      <c r="E1152" s="93" t="s">
        <v>855</v>
      </c>
      <c r="F1152" s="19"/>
      <c r="G1152" s="19">
        <v>-9230</v>
      </c>
      <c r="H1152" s="133"/>
      <c r="I1152" s="19"/>
      <c r="J1152" s="19"/>
      <c r="K1152" s="83"/>
      <c r="L1152" s="34"/>
      <c r="M1152" s="14"/>
    </row>
    <row r="1153" spans="1:13" ht="60">
      <c r="A1153" s="6"/>
      <c r="B1153" s="35">
        <v>41634</v>
      </c>
      <c r="C1153" s="37" t="s">
        <v>2008</v>
      </c>
      <c r="D1153" s="15" t="s">
        <v>154</v>
      </c>
      <c r="E1153" s="93" t="s">
        <v>855</v>
      </c>
      <c r="F1153" s="19"/>
      <c r="G1153" s="19">
        <v>-3390</v>
      </c>
      <c r="H1153" s="133"/>
      <c r="I1153" s="19"/>
      <c r="J1153" s="19"/>
      <c r="K1153" s="83"/>
      <c r="L1153" s="34"/>
      <c r="M1153" s="14"/>
    </row>
    <row r="1154" spans="1:13" ht="60">
      <c r="A1154" s="6"/>
      <c r="B1154" s="35">
        <v>41634</v>
      </c>
      <c r="C1154" s="37" t="s">
        <v>2004</v>
      </c>
      <c r="D1154" s="15" t="s">
        <v>154</v>
      </c>
      <c r="E1154" s="93" t="s">
        <v>855</v>
      </c>
      <c r="F1154" s="19"/>
      <c r="G1154" s="19">
        <v>-142</v>
      </c>
      <c r="H1154" s="133"/>
      <c r="I1154" s="19"/>
      <c r="J1154" s="19"/>
      <c r="K1154" s="83"/>
      <c r="L1154" s="34"/>
      <c r="M1154" s="14"/>
    </row>
    <row r="1155" spans="1:13" ht="75">
      <c r="A1155" s="6"/>
      <c r="B1155" s="12">
        <v>41634</v>
      </c>
      <c r="C1155" s="15" t="s">
        <v>2085</v>
      </c>
      <c r="D1155" s="15" t="s">
        <v>130</v>
      </c>
      <c r="E1155" s="93" t="s">
        <v>23</v>
      </c>
      <c r="F1155" s="19">
        <v>-500</v>
      </c>
      <c r="G1155" s="19"/>
      <c r="H1155" s="19"/>
      <c r="I1155" s="19"/>
      <c r="J1155" s="19"/>
      <c r="K1155" s="83"/>
      <c r="L1155" s="34"/>
      <c r="M1155" s="14"/>
    </row>
    <row r="1156" spans="1:13" ht="15">
      <c r="A1156" s="6"/>
      <c r="B1156" s="12">
        <v>41634</v>
      </c>
      <c r="C1156" s="37" t="s">
        <v>1867</v>
      </c>
      <c r="D1156" s="15" t="s">
        <v>130</v>
      </c>
      <c r="E1156" s="93" t="s">
        <v>23</v>
      </c>
      <c r="F1156" s="19"/>
      <c r="G1156" s="19"/>
      <c r="H1156" s="19">
        <v>-500</v>
      </c>
      <c r="I1156" s="19"/>
      <c r="J1156" s="19"/>
      <c r="K1156" s="83"/>
      <c r="L1156" s="34"/>
      <c r="M1156" s="14"/>
    </row>
    <row r="1157" spans="1:13" ht="45">
      <c r="A1157" s="6"/>
      <c r="B1157" s="12">
        <v>41634</v>
      </c>
      <c r="C1157" s="37" t="s">
        <v>2094</v>
      </c>
      <c r="D1157" s="15" t="s">
        <v>165</v>
      </c>
      <c r="E1157" s="93" t="s">
        <v>2095</v>
      </c>
      <c r="F1157" s="19"/>
      <c r="G1157" s="19"/>
      <c r="H1157" s="19">
        <v>-5000</v>
      </c>
      <c r="I1157" s="19"/>
      <c r="J1157" s="19"/>
      <c r="K1157" s="83"/>
      <c r="L1157" s="34"/>
      <c r="M1157" s="14"/>
    </row>
    <row r="1158" spans="1:13" ht="15">
      <c r="A1158" s="6"/>
      <c r="B1158" s="12">
        <v>41634</v>
      </c>
      <c r="C1158" s="37" t="s">
        <v>2014</v>
      </c>
      <c r="D1158" s="15" t="s">
        <v>90</v>
      </c>
      <c r="E1158" s="93" t="s">
        <v>50</v>
      </c>
      <c r="F1158" s="19"/>
      <c r="G1158" s="19">
        <v>-1000</v>
      </c>
      <c r="H1158" s="19"/>
      <c r="I1158" s="19"/>
      <c r="J1158" s="19"/>
      <c r="K1158" s="83"/>
      <c r="L1158" s="34"/>
      <c r="M1158" s="14"/>
    </row>
    <row r="1159" spans="1:13" ht="75">
      <c r="A1159" s="6"/>
      <c r="B1159" s="12">
        <v>41635</v>
      </c>
      <c r="C1159" s="37" t="s">
        <v>2117</v>
      </c>
      <c r="D1159" s="62" t="s">
        <v>148</v>
      </c>
      <c r="E1159" s="62" t="s">
        <v>2023</v>
      </c>
      <c r="F1159" s="19"/>
      <c r="G1159" s="19"/>
      <c r="H1159" s="19">
        <v>-100</v>
      </c>
      <c r="I1159" s="19"/>
      <c r="J1159" s="19"/>
      <c r="K1159" s="83"/>
      <c r="L1159" s="34"/>
      <c r="M1159" s="14"/>
    </row>
    <row r="1160" spans="1:13" ht="90">
      <c r="A1160" s="6"/>
      <c r="B1160" s="35">
        <v>41635</v>
      </c>
      <c r="C1160" s="37" t="s">
        <v>2010</v>
      </c>
      <c r="D1160" s="15" t="s">
        <v>163</v>
      </c>
      <c r="E1160" s="93" t="s">
        <v>1757</v>
      </c>
      <c r="F1160" s="19"/>
      <c r="G1160" s="19">
        <v>-7359.6</v>
      </c>
      <c r="H1160" s="19"/>
      <c r="I1160" s="19"/>
      <c r="J1160" s="19"/>
      <c r="K1160" s="83"/>
      <c r="L1160" s="34"/>
      <c r="M1160" s="14"/>
    </row>
    <row r="1161" spans="1:13" ht="45">
      <c r="A1161" s="6"/>
      <c r="B1161" s="12">
        <v>41635</v>
      </c>
      <c r="C1161" s="37" t="s">
        <v>2087</v>
      </c>
      <c r="D1161" s="15" t="s">
        <v>61</v>
      </c>
      <c r="E1161" s="93" t="s">
        <v>142</v>
      </c>
      <c r="F1161" s="19"/>
      <c r="G1161" s="19">
        <v>-6293</v>
      </c>
      <c r="H1161" s="19"/>
      <c r="I1161" s="19"/>
      <c r="J1161" s="19"/>
      <c r="K1161" s="83"/>
      <c r="L1161" s="34"/>
      <c r="M1161" s="14"/>
    </row>
    <row r="1162" spans="1:13" ht="75">
      <c r="A1162" s="6"/>
      <c r="B1162" s="12">
        <v>41635</v>
      </c>
      <c r="C1162" s="15" t="s">
        <v>2086</v>
      </c>
      <c r="D1162" s="15" t="s">
        <v>155</v>
      </c>
      <c r="E1162" s="93" t="s">
        <v>851</v>
      </c>
      <c r="F1162" s="19">
        <v>-900</v>
      </c>
      <c r="G1162" s="19"/>
      <c r="H1162" s="19"/>
      <c r="I1162" s="19"/>
      <c r="J1162" s="19"/>
      <c r="K1162" s="83"/>
      <c r="L1162" s="34"/>
      <c r="M1162" s="14"/>
    </row>
    <row r="1163" spans="1:13" ht="75">
      <c r="A1163" s="6"/>
      <c r="B1163" s="12">
        <v>41635</v>
      </c>
      <c r="C1163" s="15" t="s">
        <v>2085</v>
      </c>
      <c r="D1163" s="15" t="s">
        <v>130</v>
      </c>
      <c r="E1163" s="93" t="s">
        <v>23</v>
      </c>
      <c r="F1163" s="19">
        <v>-500</v>
      </c>
      <c r="G1163" s="19"/>
      <c r="H1163" s="19"/>
      <c r="I1163" s="19"/>
      <c r="J1163" s="19"/>
      <c r="K1163" s="83"/>
      <c r="L1163" s="34"/>
      <c r="M1163" s="14"/>
    </row>
    <row r="1164" spans="1:13" ht="60">
      <c r="A1164" s="6"/>
      <c r="B1164" s="12">
        <v>41636</v>
      </c>
      <c r="C1164" s="37" t="s">
        <v>2215</v>
      </c>
      <c r="D1164" s="62" t="s">
        <v>148</v>
      </c>
      <c r="E1164" s="62" t="s">
        <v>2023</v>
      </c>
      <c r="F1164" s="19"/>
      <c r="G1164" s="19"/>
      <c r="H1164" s="19">
        <f>-(1099.84+600.16+499.93)</f>
        <v>-2199.93</v>
      </c>
      <c r="I1164" s="19"/>
      <c r="J1164" s="19"/>
      <c r="K1164" s="83"/>
      <c r="L1164" s="34"/>
      <c r="M1164" s="14"/>
    </row>
    <row r="1165" spans="1:13" ht="45">
      <c r="A1165" s="6"/>
      <c r="B1165" s="12">
        <v>41636</v>
      </c>
      <c r="C1165" s="15" t="s">
        <v>2090</v>
      </c>
      <c r="D1165" s="15" t="s">
        <v>56</v>
      </c>
      <c r="E1165" s="93" t="s">
        <v>99</v>
      </c>
      <c r="F1165" s="19"/>
      <c r="G1165" s="19"/>
      <c r="H1165" s="19">
        <v>-33</v>
      </c>
      <c r="I1165" s="19"/>
      <c r="J1165" s="19"/>
      <c r="K1165" s="83"/>
      <c r="L1165" s="34"/>
      <c r="M1165" s="14"/>
    </row>
    <row r="1166" spans="1:13" ht="45">
      <c r="A1166" s="6"/>
      <c r="B1166" s="12">
        <v>41636</v>
      </c>
      <c r="C1166" s="15" t="s">
        <v>2091</v>
      </c>
      <c r="D1166" s="15" t="s">
        <v>56</v>
      </c>
      <c r="E1166" s="93" t="s">
        <v>99</v>
      </c>
      <c r="F1166" s="19"/>
      <c r="G1166" s="19"/>
      <c r="H1166" s="19">
        <v>-215</v>
      </c>
      <c r="I1166" s="19"/>
      <c r="J1166" s="19"/>
      <c r="K1166" s="83"/>
      <c r="L1166" s="34"/>
      <c r="M1166" s="14"/>
    </row>
    <row r="1167" spans="1:13" ht="15">
      <c r="A1167" s="6"/>
      <c r="B1167" s="12">
        <v>41638</v>
      </c>
      <c r="C1167" s="37" t="s">
        <v>241</v>
      </c>
      <c r="D1167" s="15" t="s">
        <v>138</v>
      </c>
      <c r="E1167" s="93" t="s">
        <v>19</v>
      </c>
      <c r="F1167" s="19"/>
      <c r="G1167" s="19">
        <v>-72</v>
      </c>
      <c r="H1167" s="19"/>
      <c r="I1167" s="19"/>
      <c r="J1167" s="19"/>
      <c r="K1167" s="83"/>
      <c r="L1167" s="34"/>
      <c r="M1167" s="14"/>
    </row>
    <row r="1168" spans="1:13" ht="93" customHeight="1">
      <c r="A1168" s="6"/>
      <c r="B1168" s="35">
        <v>41638</v>
      </c>
      <c r="C1168" s="37" t="s">
        <v>2217</v>
      </c>
      <c r="D1168" s="62" t="s">
        <v>148</v>
      </c>
      <c r="E1168" s="62" t="s">
        <v>2023</v>
      </c>
      <c r="F1168" s="19"/>
      <c r="G1168" s="19"/>
      <c r="H1168" s="19">
        <v>-485</v>
      </c>
      <c r="I1168" s="19"/>
      <c r="J1168" s="19"/>
      <c r="K1168" s="83"/>
      <c r="L1168" s="34"/>
      <c r="M1168" s="14"/>
    </row>
    <row r="1169" spans="1:13" ht="93" customHeight="1">
      <c r="A1169" s="6"/>
      <c r="B1169" s="12">
        <v>41638</v>
      </c>
      <c r="C1169" s="93" t="s">
        <v>2003</v>
      </c>
      <c r="D1169" s="15" t="s">
        <v>85</v>
      </c>
      <c r="E1169" s="93" t="s">
        <v>46</v>
      </c>
      <c r="F1169" s="15"/>
      <c r="G1169" s="93"/>
      <c r="H1169" s="133">
        <v>-12615</v>
      </c>
      <c r="I1169" s="19"/>
      <c r="J1169" s="19"/>
      <c r="K1169" s="83"/>
      <c r="L1169" s="34"/>
      <c r="M1169" s="14"/>
    </row>
    <row r="1170" spans="1:13" ht="93" customHeight="1">
      <c r="A1170" s="6"/>
      <c r="B1170" s="12">
        <v>41638</v>
      </c>
      <c r="C1170" s="15" t="s">
        <v>2005</v>
      </c>
      <c r="D1170" s="15" t="s">
        <v>154</v>
      </c>
      <c r="E1170" s="93" t="s">
        <v>855</v>
      </c>
      <c r="F1170" s="19"/>
      <c r="G1170" s="19"/>
      <c r="H1170" s="133">
        <v>-61770</v>
      </c>
      <c r="I1170" s="19"/>
      <c r="J1170" s="19"/>
      <c r="K1170" s="83"/>
      <c r="L1170" s="34"/>
      <c r="M1170" s="14"/>
    </row>
    <row r="1171" spans="1:13" ht="18" customHeight="1">
      <c r="A1171" s="6"/>
      <c r="B1171" s="12">
        <v>41638</v>
      </c>
      <c r="C1171" s="37" t="s">
        <v>205</v>
      </c>
      <c r="D1171" s="62" t="s">
        <v>146</v>
      </c>
      <c r="E1171" s="62" t="s">
        <v>16</v>
      </c>
      <c r="F1171" s="19"/>
      <c r="G1171" s="19"/>
      <c r="H1171" s="19">
        <v>-300</v>
      </c>
      <c r="I1171" s="19"/>
      <c r="J1171" s="19"/>
      <c r="K1171" s="83"/>
      <c r="L1171" s="34"/>
      <c r="M1171" s="14"/>
    </row>
    <row r="1172" spans="1:13" ht="18" customHeight="1">
      <c r="A1172" s="6"/>
      <c r="B1172" s="12">
        <v>41638</v>
      </c>
      <c r="C1172" s="37" t="s">
        <v>2119</v>
      </c>
      <c r="D1172" s="62" t="s">
        <v>89</v>
      </c>
      <c r="E1172" s="62" t="s">
        <v>49</v>
      </c>
      <c r="F1172" s="19"/>
      <c r="G1172" s="19"/>
      <c r="H1172" s="19">
        <v>-2500</v>
      </c>
      <c r="I1172" s="19"/>
      <c r="J1172" s="19"/>
      <c r="K1172" s="83"/>
      <c r="L1172" s="34"/>
      <c r="M1172" s="14"/>
    </row>
    <row r="1173" spans="1:13" ht="31.5" customHeight="1">
      <c r="A1173" s="6"/>
      <c r="B1173" s="35">
        <v>41638</v>
      </c>
      <c r="C1173" s="37" t="s">
        <v>2216</v>
      </c>
      <c r="D1173" s="62" t="s">
        <v>87</v>
      </c>
      <c r="E1173" s="62" t="s">
        <v>28</v>
      </c>
      <c r="F1173" s="19"/>
      <c r="G1173" s="19"/>
      <c r="H1173" s="19">
        <v>-610</v>
      </c>
      <c r="I1173" s="19"/>
      <c r="J1173" s="19"/>
      <c r="K1173" s="83"/>
      <c r="L1173" s="34"/>
      <c r="M1173" s="14"/>
    </row>
    <row r="1174" spans="1:13" ht="45">
      <c r="A1174" s="6"/>
      <c r="B1174" s="12">
        <v>41638</v>
      </c>
      <c r="C1174" s="15" t="s">
        <v>2224</v>
      </c>
      <c r="D1174" s="15" t="s">
        <v>87</v>
      </c>
      <c r="E1174" s="93" t="s">
        <v>28</v>
      </c>
      <c r="F1174" s="19"/>
      <c r="G1174" s="19"/>
      <c r="H1174" s="19">
        <v>-35432.13</v>
      </c>
      <c r="I1174" s="19"/>
      <c r="J1174" s="19"/>
      <c r="K1174" s="83"/>
      <c r="L1174" s="34"/>
      <c r="M1174" s="14"/>
    </row>
    <row r="1175" spans="1:13" ht="60">
      <c r="A1175" s="6"/>
      <c r="B1175" s="12">
        <v>41638</v>
      </c>
      <c r="C1175" s="15" t="s">
        <v>2225</v>
      </c>
      <c r="D1175" s="15" t="s">
        <v>61</v>
      </c>
      <c r="E1175" s="93" t="s">
        <v>142</v>
      </c>
      <c r="F1175" s="19"/>
      <c r="G1175" s="19"/>
      <c r="H1175" s="19">
        <v>-10520.94</v>
      </c>
      <c r="I1175" s="19"/>
      <c r="J1175" s="19"/>
      <c r="K1175" s="83"/>
      <c r="L1175" s="34"/>
      <c r="M1175" s="14"/>
    </row>
    <row r="1176" spans="1:13" ht="15">
      <c r="A1176" s="6"/>
      <c r="B1176" s="12"/>
      <c r="C1176" s="15"/>
      <c r="D1176" s="15"/>
      <c r="E1176" s="93"/>
      <c r="F1176" s="19"/>
      <c r="G1176" s="19"/>
      <c r="H1176" s="19"/>
      <c r="I1176" s="19"/>
      <c r="J1176" s="19"/>
      <c r="K1176" s="83"/>
      <c r="L1176" s="34"/>
      <c r="M1176" s="14"/>
    </row>
    <row r="1177" spans="1:12" ht="15">
      <c r="A1177" s="6" t="s">
        <v>52</v>
      </c>
      <c r="B1177" s="72"/>
      <c r="C1177" s="146" t="s">
        <v>34</v>
      </c>
      <c r="D1177" s="147"/>
      <c r="E1177" s="148"/>
      <c r="F1177" s="16">
        <f>SUM(F3:F1176)</f>
        <v>-194129.35696000003</v>
      </c>
      <c r="G1177" s="16">
        <f>SUM(G3:G1176)</f>
        <v>-5894973.651499999</v>
      </c>
      <c r="H1177" s="16">
        <f>SUM(H3:H1176)</f>
        <v>-1671144.8299999998</v>
      </c>
      <c r="I1177" s="16">
        <f>SUM(I3:I1176)</f>
        <v>-738.11</v>
      </c>
      <c r="J1177" s="16">
        <f>SUM(J3:J1176)</f>
        <v>-101903</v>
      </c>
      <c r="K1177" s="73"/>
      <c r="L1177" s="74">
        <f>SUM(F1177:I1177)</f>
        <v>-7760985.94846</v>
      </c>
    </row>
    <row r="1178" spans="1:12" ht="15">
      <c r="A1178" s="6"/>
      <c r="B1178" s="67"/>
      <c r="C1178" s="68"/>
      <c r="D1178" s="68"/>
      <c r="E1178" s="69"/>
      <c r="F1178" s="70"/>
      <c r="G1178" s="70"/>
      <c r="H1178" s="70"/>
      <c r="I1178" s="70"/>
      <c r="J1178" s="70"/>
      <c r="K1178" s="71"/>
      <c r="L1178" s="34">
        <f>SUM(F1178:I1178)</f>
        <v>0</v>
      </c>
    </row>
    <row r="1179" ht="15">
      <c r="E1179" s="22" t="str">
        <f>'Справочная информация'!B41</f>
        <v>Связь, интернет </v>
      </c>
    </row>
    <row r="1180" ht="15">
      <c r="E1180" s="22" t="str">
        <f>'Справочная информация'!B42</f>
        <v>Прощание с детьми</v>
      </c>
    </row>
    <row r="1181" ht="15">
      <c r="E1181" s="22" t="str">
        <f>'Справочная информация'!B43</f>
        <v>Банковские расходы</v>
      </c>
    </row>
    <row r="1182" ht="30">
      <c r="E1182" s="22" t="str">
        <f>'Справочная информация'!B44</f>
        <v>Внутренние перемещения денежных средств ВВЧ</v>
      </c>
    </row>
    <row r="1183" ht="15">
      <c r="E1183" s="22" t="str">
        <f>'Справочная информация'!B45</f>
        <v>Расходные материалы</v>
      </c>
    </row>
    <row r="1184" ht="15">
      <c r="E1184" s="22" t="str">
        <f>'Справочная информация'!B46</f>
        <v>Почтовые расходы</v>
      </c>
    </row>
    <row r="1185" ht="45">
      <c r="E1185" s="22" t="str">
        <f>'Справочная информация'!B47</f>
        <v>Благотворительная Адресная акция "Чудо-Ёлка", Новогодние мероприятия в подшефных учр-ях</v>
      </c>
    </row>
    <row r="1186" ht="30">
      <c r="E1186" s="22" t="str">
        <f>'Справочная информация'!B48</f>
        <v>БлагоАукцион "Fashion Is My Profession: Safe Life"</v>
      </c>
    </row>
    <row r="1187" ht="15">
      <c r="E1187" s="22" t="str">
        <f>'Справочная информация'!B49</f>
        <v>Адресный сбор: Лиза Корп</v>
      </c>
    </row>
    <row r="1188" ht="45">
      <c r="E1188" s="22" t="str">
        <f>'Справочная информация'!B50</f>
        <v>Проект "Ремонт и оснащение игровой комнаты для детей ЛОР ДОБ"</v>
      </c>
    </row>
    <row r="1189" ht="60">
      <c r="E1189" s="22" t="str">
        <f>'Справочная информация'!B51</f>
        <v>Программа "Больничные Дети-сироты". СуперМамы. Софинсирование от БФ "Солнечный город"</v>
      </c>
    </row>
    <row r="1190" ht="30">
      <c r="E1190" s="22" t="str">
        <f>'Справочная информация'!B52</f>
        <v>Программа "Больничные Дети-сироты". Транспортные расходы</v>
      </c>
    </row>
    <row r="1191" ht="30">
      <c r="E1191" s="22" t="str">
        <f>'Справочная информация'!B53</f>
        <v>Программа "Больничные Дети-сироты". Связь, интернет</v>
      </c>
    </row>
    <row r="1192" ht="75">
      <c r="E1192" s="22" t="str">
        <f>'Справочная информация'!B54</f>
        <v>Проект "ПроПамять" для детей с особыми потребностями. Софинансирование по гранту Комитета по образованию г. Калининграда</v>
      </c>
    </row>
    <row r="1193" ht="45">
      <c r="E1193" s="22" t="str">
        <f>'Справочная информация'!B55</f>
        <v>Организация участия в "IV Всемирных играх победителей" для детей с онкологией</v>
      </c>
    </row>
    <row r="1194" ht="30">
      <c r="E1194" s="22" t="str">
        <f>'Справочная информация'!B56</f>
        <v>Субсидия проекта "Молодежь в поддержку нуждающимся детям"</v>
      </c>
    </row>
    <row r="1195" ht="15">
      <c r="E1195" s="22" t="str">
        <f>'Справочная информация'!B57</f>
        <v>Адресная помощь: Арсен С.</v>
      </c>
    </row>
    <row r="1196" ht="45">
      <c r="E1196" s="22" t="str">
        <f>'Справочная информация'!B58</f>
        <v>Издание книг по детской онкологии. АНО "ПрофКо" (Германия)</v>
      </c>
    </row>
    <row r="1197" ht="30">
      <c r="E1197" s="22" t="str">
        <f>'Справочная информация'!B59</f>
        <v>Адресный сбор: Шахла Мехтиева на Германию</v>
      </c>
    </row>
    <row r="1198" ht="15">
      <c r="E1198" s="22" t="str">
        <f>'Справочная информация'!B60</f>
        <v>Архивные расходы</v>
      </c>
    </row>
    <row r="1199" ht="45">
      <c r="E1199" s="22" t="str">
        <f>'Справочная информация'!B61</f>
        <v>Проект "Класс дистанционного образования в детском отделении ПБ п. Прибрежный"</v>
      </c>
    </row>
    <row r="1200" ht="30">
      <c r="E1200" s="22" t="str">
        <f>'Справочная информация'!B62</f>
        <v>Содержание Волонтерского скворечника</v>
      </c>
    </row>
    <row r="1201" ht="15">
      <c r="E1201" s="22"/>
    </row>
    <row r="1202" ht="15">
      <c r="E1202" s="22"/>
    </row>
    <row r="1203" ht="15">
      <c r="E1203" s="22"/>
    </row>
    <row r="1204" ht="15">
      <c r="E1204" s="22"/>
    </row>
    <row r="1205" ht="15">
      <c r="E1205" s="22"/>
    </row>
    <row r="1206" ht="15">
      <c r="E1206" s="22"/>
    </row>
    <row r="1207" ht="15">
      <c r="E1207" s="22"/>
    </row>
    <row r="1208" ht="15">
      <c r="E1208" s="22"/>
    </row>
    <row r="1209" ht="15">
      <c r="E1209" s="22"/>
    </row>
    <row r="1210" ht="15">
      <c r="E1210" s="22"/>
    </row>
    <row r="1211" ht="15">
      <c r="E1211" s="22"/>
    </row>
    <row r="1212" ht="15">
      <c r="E1212" s="22"/>
    </row>
    <row r="1213" ht="15">
      <c r="E1213" s="22"/>
    </row>
    <row r="1214" ht="15">
      <c r="E1214" s="22"/>
    </row>
    <row r="1215" ht="15">
      <c r="E1215" s="22"/>
    </row>
    <row r="1216" ht="15">
      <c r="E1216" s="22"/>
    </row>
    <row r="1217" ht="15">
      <c r="E1217" s="22"/>
    </row>
    <row r="1218" ht="15">
      <c r="E1218" s="22"/>
    </row>
    <row r="1219" ht="15">
      <c r="E1219" s="22"/>
    </row>
    <row r="1220" ht="15">
      <c r="E1220" s="22"/>
    </row>
    <row r="1221" ht="15">
      <c r="E1221" s="22"/>
    </row>
    <row r="1222" ht="15">
      <c r="E1222" s="22"/>
    </row>
    <row r="1223" ht="15">
      <c r="E1223" s="22"/>
    </row>
    <row r="1224" ht="15">
      <c r="E1224" s="22"/>
    </row>
    <row r="1225" ht="15">
      <c r="E1225" s="22"/>
    </row>
    <row r="1226" ht="15">
      <c r="E1226" s="22"/>
    </row>
    <row r="1227" ht="15">
      <c r="E1227" s="22"/>
    </row>
    <row r="1228" ht="15">
      <c r="E1228" s="22"/>
    </row>
    <row r="1229" ht="15">
      <c r="E1229" s="22"/>
    </row>
    <row r="1230" ht="15">
      <c r="E1230" s="22"/>
    </row>
    <row r="1231" ht="15">
      <c r="E1231" s="22"/>
    </row>
    <row r="1232" ht="15">
      <c r="E1232" s="22"/>
    </row>
    <row r="1233" ht="15">
      <c r="E1233" s="22"/>
    </row>
    <row r="1234" ht="15">
      <c r="E1234" s="22"/>
    </row>
    <row r="1235" ht="15">
      <c r="E1235" s="22"/>
    </row>
    <row r="1236" ht="15">
      <c r="E1236" s="22"/>
    </row>
    <row r="1237" ht="15">
      <c r="E1237" s="22"/>
    </row>
    <row r="1238" ht="15">
      <c r="E1238" s="22"/>
    </row>
    <row r="1239" ht="15">
      <c r="E1239" s="22"/>
    </row>
    <row r="1240" ht="15">
      <c r="E1240" s="22"/>
    </row>
    <row r="1241" ht="15">
      <c r="E1241" s="22"/>
    </row>
    <row r="1242" ht="15">
      <c r="E1242" s="22"/>
    </row>
    <row r="1243" ht="15">
      <c r="E1243" s="22"/>
    </row>
    <row r="1244" ht="15">
      <c r="E1244" s="22"/>
    </row>
    <row r="1245" ht="15">
      <c r="E1245" s="22"/>
    </row>
    <row r="1246" ht="15">
      <c r="E1246" s="22"/>
    </row>
    <row r="1247" ht="15">
      <c r="E1247" s="22"/>
    </row>
    <row r="1248" ht="15">
      <c r="E1248" s="22"/>
    </row>
    <row r="1249" ht="15">
      <c r="E1249" s="22"/>
    </row>
    <row r="1250" ht="15">
      <c r="E1250" s="22"/>
    </row>
    <row r="1251" ht="15">
      <c r="E1251" s="22"/>
    </row>
    <row r="1252" ht="15">
      <c r="E1252" s="22"/>
    </row>
    <row r="1253" ht="15">
      <c r="E1253" s="22"/>
    </row>
    <row r="1254" ht="15">
      <c r="E1254" s="22"/>
    </row>
    <row r="1255" ht="15">
      <c r="E1255" s="22"/>
    </row>
    <row r="1256" ht="15">
      <c r="E1256" s="22"/>
    </row>
    <row r="1257" ht="15">
      <c r="E1257" s="22"/>
    </row>
    <row r="1258" ht="15">
      <c r="E1258" s="22"/>
    </row>
    <row r="1259" ht="15">
      <c r="E1259" s="22"/>
    </row>
    <row r="1260" ht="15">
      <c r="E1260" s="22"/>
    </row>
    <row r="1261" ht="15">
      <c r="E1261" s="22"/>
    </row>
    <row r="1262" ht="15">
      <c r="E1262" s="22"/>
    </row>
    <row r="1263" ht="15">
      <c r="E1263" s="22"/>
    </row>
    <row r="1264" ht="15">
      <c r="E1264" s="22"/>
    </row>
    <row r="1265" ht="15">
      <c r="E1265" s="22"/>
    </row>
    <row r="1266" ht="15">
      <c r="E1266" s="22"/>
    </row>
    <row r="1267" ht="15">
      <c r="E1267" s="22"/>
    </row>
    <row r="1268" ht="15">
      <c r="E1268" s="22"/>
    </row>
    <row r="1269" ht="15">
      <c r="E1269" s="22"/>
    </row>
    <row r="1270" ht="15">
      <c r="E1270" s="22"/>
    </row>
    <row r="1271" ht="15">
      <c r="E1271" s="22"/>
    </row>
    <row r="1272" ht="15">
      <c r="E1272" s="22"/>
    </row>
    <row r="1273" ht="15">
      <c r="E1273" s="22"/>
    </row>
    <row r="1274" ht="15">
      <c r="E1274" s="22"/>
    </row>
    <row r="1275" ht="15">
      <c r="E1275" s="22"/>
    </row>
    <row r="1276" ht="15">
      <c r="E1276" s="22"/>
    </row>
    <row r="1277" ht="15">
      <c r="E1277" s="22"/>
    </row>
    <row r="1278" ht="15">
      <c r="E1278" s="22"/>
    </row>
    <row r="1279" ht="15">
      <c r="E1279" s="22"/>
    </row>
    <row r="1280" ht="15">
      <c r="E1280" s="22"/>
    </row>
    <row r="1281" ht="15">
      <c r="E1281" s="22"/>
    </row>
    <row r="1282" ht="15">
      <c r="E1282" s="22"/>
    </row>
    <row r="1283" ht="15">
      <c r="E1283" s="22"/>
    </row>
    <row r="1284" ht="15">
      <c r="E1284" s="22"/>
    </row>
    <row r="1285" ht="15">
      <c r="E1285" s="22"/>
    </row>
    <row r="1286" ht="15">
      <c r="E1286" s="22"/>
    </row>
    <row r="1287" ht="15">
      <c r="E1287" s="22"/>
    </row>
    <row r="1288" ht="15">
      <c r="E1288" s="22"/>
    </row>
    <row r="1289" ht="15">
      <c r="E1289" s="22"/>
    </row>
    <row r="1290" ht="15">
      <c r="E1290" s="22"/>
    </row>
    <row r="1291" ht="15">
      <c r="E1291" s="22"/>
    </row>
    <row r="1292" ht="15">
      <c r="E1292" s="22"/>
    </row>
    <row r="1293" ht="15">
      <c r="E1293" s="22"/>
    </row>
    <row r="1294" ht="15">
      <c r="E1294" s="22"/>
    </row>
    <row r="1295" ht="15">
      <c r="E1295" s="22"/>
    </row>
    <row r="1296" ht="15">
      <c r="E1296" s="22"/>
    </row>
    <row r="1297" ht="15">
      <c r="E1297" s="22"/>
    </row>
    <row r="1298" ht="15">
      <c r="E1298" s="22"/>
    </row>
    <row r="1299" ht="15">
      <c r="E1299" s="22"/>
    </row>
    <row r="1300" ht="15">
      <c r="E1300" s="22"/>
    </row>
    <row r="1301" ht="15">
      <c r="E1301" s="22"/>
    </row>
    <row r="1302" ht="15">
      <c r="E1302" s="22"/>
    </row>
    <row r="1303" ht="15">
      <c r="E1303" s="22"/>
    </row>
    <row r="1304" ht="15">
      <c r="E1304" s="22"/>
    </row>
    <row r="1305" ht="15">
      <c r="E1305" s="22"/>
    </row>
    <row r="1306" ht="15">
      <c r="E1306" s="22"/>
    </row>
    <row r="1307" ht="15">
      <c r="E1307" s="22"/>
    </row>
    <row r="1308" ht="15">
      <c r="E1308" s="22"/>
    </row>
    <row r="1309" ht="15">
      <c r="E1309" s="22"/>
    </row>
    <row r="1310" ht="15">
      <c r="E1310" s="22"/>
    </row>
    <row r="1311" ht="15">
      <c r="E1311" s="22"/>
    </row>
    <row r="1312" ht="15">
      <c r="E1312" s="22"/>
    </row>
    <row r="1313" ht="15">
      <c r="E1313" s="22"/>
    </row>
    <row r="1314" ht="15">
      <c r="E1314" s="22"/>
    </row>
    <row r="1315" ht="15">
      <c r="E1315" s="22"/>
    </row>
    <row r="1316" ht="15">
      <c r="E1316" s="22"/>
    </row>
    <row r="1317" ht="15">
      <c r="E1317" s="22"/>
    </row>
    <row r="1318" ht="15">
      <c r="E1318" s="22"/>
    </row>
    <row r="1319" ht="15">
      <c r="E1319" s="22"/>
    </row>
    <row r="1320" ht="15">
      <c r="E1320" s="22"/>
    </row>
    <row r="1321" ht="15">
      <c r="E1321" s="22"/>
    </row>
    <row r="1322" ht="15">
      <c r="E1322" s="22"/>
    </row>
    <row r="1323" ht="15">
      <c r="E1323" s="22"/>
    </row>
    <row r="1324" ht="15">
      <c r="E1324" s="22"/>
    </row>
    <row r="1325" ht="15">
      <c r="E1325" s="22"/>
    </row>
    <row r="1326" ht="15">
      <c r="E1326" s="22"/>
    </row>
    <row r="1327" ht="15">
      <c r="E1327" s="22"/>
    </row>
    <row r="1328" ht="15">
      <c r="E1328" s="22"/>
    </row>
    <row r="1329" ht="15">
      <c r="E1329" s="22"/>
    </row>
    <row r="1330" ht="15">
      <c r="E1330" s="22"/>
    </row>
    <row r="1331" ht="15">
      <c r="E1331" s="22"/>
    </row>
    <row r="1332" ht="15">
      <c r="E1332" s="22"/>
    </row>
    <row r="1333" ht="15">
      <c r="E1333" s="22"/>
    </row>
    <row r="1334" ht="15">
      <c r="E1334" s="22"/>
    </row>
    <row r="1335" ht="15">
      <c r="E1335" s="22"/>
    </row>
    <row r="1336" ht="15">
      <c r="E1336" s="22"/>
    </row>
    <row r="1337" ht="15">
      <c r="E1337" s="22"/>
    </row>
    <row r="1338" ht="15">
      <c r="E1338" s="22"/>
    </row>
    <row r="1339" ht="15">
      <c r="E1339" s="22"/>
    </row>
    <row r="1340" ht="15">
      <c r="E1340" s="22"/>
    </row>
    <row r="1341" ht="15">
      <c r="E1341" s="22"/>
    </row>
    <row r="1342" ht="15">
      <c r="E1342" s="22"/>
    </row>
    <row r="1343" ht="15">
      <c r="E1343" s="22"/>
    </row>
    <row r="1344" ht="15">
      <c r="E1344" s="22"/>
    </row>
  </sheetData>
  <sheetProtection password="C201" sheet="1" objects="1" selectLockedCells="1" selectUnlockedCells="1"/>
  <protectedRanges>
    <protectedRange password="C573" sqref="E1177 H310:K310 F310 B774:B776 B639:K639 B311:K322 B638:C638 F638:J638 B640 F640:J640 B641:J641 K640:K643 G644:K644 F642:J643 B642 B649:B651 B664:K664 I649:K663 B659:B663 B674:H674 B675 F675:H675 I674:K677 B676:H676 F677:H677 B677 C739 H665:K673 E739 F774:K776 B635:K636 B777:K777 F778:K784 B778:B784 B803:B806 B785:K785 C789:G789 F790:G790 C791:G791 F792:G792 C797:G797 F798:G798 C799:G799 F801:G801 H801:K802 C800:K800 K1176 H786:K799 B120:K130 B119:C119 F119:K119 B103:K113 B102:C102 F102:K102 B165:K171 B164:C164 F164:K164 B148:K150 B146:C147 F146:K147 B115:K118 B114:C114 F114:K114 B218:K227 B217:C217 F217:K217 B81:C81 F81:K81 B305:K309 B304:C304 F304:K304 B327:K327 B326:C326 F326:K326 B289:K290 B288:C288 F288:K288 B292:K303 B291:C291 F291:K291 B324:K325 B323:C323 F323:K323 B329:K355 B328:C328 F328:K328 B362:K382 B361:C361 F361:K361 B384:K397 B383:C383 F383:K383 B412:K417 B411:C411 F411:K411 B359:K360 B410:K410 B409:C409 F409:K409 B399:K408 B398:C398 F398:K398 B356:C358 F356:K358 B419:K455 B418:C418 F418:K418 B504:K512 F502:K503 B502:C503 B493:K501 B492:C492 F492:K492 B461:K491 B460:C460 F460:K460 B233:K287 B152:K154 B151:C151 F151:K151 B132:K145 B131:C131 F131:K131 B161:K163 B155:C160 B228:C232 B173:K200 B172:C172 F172:K172 B202:K203 B201:C201 F201:K201 B458:K459 B456:C457 F456:K457 F228:K232 B205:K216 B204:C204 F204:K204 B514:K554 B513:C513 F513:K513 F155:K160 B82:K101 H807:K817 I818:K818 B645:K648 K823 B907:E909 F937:K937 C937 H819:K822 H938:K938 G977:K977 F978 I978:K978 G1005:K1007 B1008:K1008 F1009:K1009 B1009 B1010:K1015 B1016:B1017 F1016:K1017 B1018:K1019 B1022 D1025:E1025 D1027:E1031 B739:B765 F738:K765 D1044:E1045 D1048:E1048 D1051:E1051 D1053:E1053 K766:K773 D1107:E1109 D1111:E1112 B1114 B939:K976 D1020:E1021 B12:K80 B979:K1004 D1115:E1167 D1170:E1173 F803:K806 H824:K936 H1020:K1175 D1175:E1175" name="для заполнения руководством центра"/>
    <protectedRange password="C573" sqref="B3:C11" name="для заполнения руководством центра_1"/>
    <protectedRange password="C573" sqref="D3:E11" name="для заполнения руководством центра_2"/>
    <protectedRange password="C573" sqref="F3:K11" name="для заполнения руководством центра_3"/>
    <protectedRange password="C573" sqref="B310:E310 G310" name="для заполнения руководством центра_4"/>
    <protectedRange password="C573" sqref="K555:K634" name="для заполнения руководством центра_5"/>
    <protectedRange password="C573" sqref="E617 E605 E580:E581 E596:E597 E1023:E1024" name="для заполнения руководством центра_2_1"/>
    <protectedRange password="C573" sqref="B580:D581 C593 C598 C608:E609 C621:C625 B631:C632 C599:E601 C614:C618 D572:E572 D576:E576 B571:B579 C612 C597:D597 C595:C596 D596 D605 D617 B582:E583 C588:E588 C590:E590 C589 C602:C605 C611:E611 C610 C591 B633:B634 D579:E579 C640 B644 D644:F644 C642 B643:E643 B555:J570 C627:C629 B627:B630 B626:C626 C649:H651 C659:H663 B808:G808 C675 C677 B652:H658 B665:G673 C619:E620 C774 C782:C784 C803:C806 C790 C792 B786:G786 C787:G788 C798 C801 C794:G796 B584:C587 F571:J634 B588:B625 B809:E810 G809:G810 F809 B787:B793 B811:G813 B814:C814 F814:G814 B815:G816 B817:C817 F817:G818 B819 D819:G819 C824:G824 F907:G910 B894:G906 B893:C893 F893:G893 B919:G920 C923:G924 B921:B926 F921:G921 D922:G922 C926:G926 B927:G928 C931:G932 F929:G929 D930:G930 C934:G936 B938:G938 B929:B937 B820:G822 B911:G912 B1026:G1026 B825:G892 F913:G918 B977:F977 B978:E978 G978 C1009 C1016:C1017 B807:C807 F807:G807 C1022 B1023:D1024 B1025:C1025 F1027:G1031 B1027:C1031 C740:C765 B1032:G1043 F1044:G1045 B1044:C1045 F1048:G1048 B1048:C1048 B1046:G1047 B1051:C1051 F1051:G1051 B1049:G1050 B1053:C1053 F1053:G1053 B1052:G1052 B1113:G1113 B1106:C1112 F1106:G1112 D1106:E1106 D1110:E1110 B1174:G1174 C1114 F1020:G1025 B1005:F1007 B1020:C1021 B1054:G1105 F1114:G1173 B1115:C1167 B1168:E1168 B1169:C1173 D1169:E1169 B1175:C1175 F1175:G1175" name="для заполнения руководством центра_4_1"/>
    <protectedRange password="C573" sqref="C571:C572 C606:C607 C594" name="для заполнения руководством центра_3_1"/>
    <protectedRange password="C573" sqref="D571:E571 D606:E607 D594:E594" name="для заполнения руководством центра_5_1"/>
    <protectedRange password="C573" sqref="C633:E634 C575:E575 C592:E592 D593:E593 C630 C576 C579 C577:E578 C573:E573 C644" name="для заполнения руководством центра_6"/>
    <protectedRange password="C573" sqref="C574:E574 D630:E630 C613:E613 D623:E623 D625:E626" name="для заполнения руководством центра_8"/>
    <protectedRange password="C573" sqref="B637:K637 D638:E638 K638" name="для заполнения руководством центра_7"/>
    <protectedRange password="C573" sqref="I703:K703 B704:C707 B708 B709:C709 B711:C713 F704:K709 F711:K717 B715:C717 B714 B710 K678:K702" name="для заполнения руководством центра_11"/>
    <protectedRange password="C573" sqref="B703:C703 E686 F703:H703" name="для заполнения руководством центра_2_4"/>
    <protectedRange password="C573" sqref="B678:C678 B679:B683 D679 B684:C685 B686:D686 B692:E693 B694:C694 B698:C698 B699:E701 B702:C702 D703:E703 D710:E710 D713:E713 D682:D683 B695:E697 D705:E706 D715:E715 D784:E784 F793:G793 C793 F802:G802 C802 F678:J702 B687:C691 B794:B802 D814:E814 D502:E503 D492:E492 D460:E460 D727:E727 D738:E738 D740:E742 D232:E232 D817:E818 B824 D921:E921 D929:E929" name="для заполнения руководством центра_4_4"/>
    <protectedRange password="C573" sqref="C679:C683 C714" name="для заполнения руководством центра_3_4"/>
    <protectedRange password="C573" sqref="E679 E682:E683" name="для заполнения руководством центра_5_4"/>
    <protectedRange password="C573" sqref="C708:E708 D694:E694 D691:E691 D119:E119 D102:E102 D164:E164 D146:E147 D114:E114 D217:E217 D81:E81 D304:E304 D326:E326 D288:E288 D291:E291 D323:E323 D328:E328 D361:E361 D383:E383 D411:E411 D409:E409 D398:E398 D356:E358 D418:E418 D151:E151 D131:E131 D172:E172 D201:E201 D456:E457 D228:E231 D204:E204 D513:E513 D155:E160" name="для заполнения руководством центра_6_3"/>
    <protectedRange password="C573" sqref="B718:C721 B733:B734 F737:K737 G736:K736 B735:C737 B724:C732 F718:K735 B722:B723 C775:C776 C778:C781" name="для заполнения руководством центра_12"/>
    <protectedRange password="C573" sqref="D737:E737 D718:E721 D728:E732 D775:E775" name="для заполнения руководством центра_4_5"/>
    <protectedRange password="C573" sqref="C723:E723 D724:E726 D735:E735 C733:E733" name="для заполнения руководством центра_6_4"/>
    <protectedRange password="C573" sqref="C734:E734 C722:E722" name="для заполнения руководством центра_8_1"/>
    <protectedRange password="C573" sqref="B738:C738" name="для заполнения руководством центра_9"/>
    <protectedRange password="C573" sqref="B910:E910 D893:E893 B913:E918 B766:J773" name="для заполнения руководством центра_15"/>
    <protectedRange password="C573" sqref="B1176:J1176 F810" name="для заполнения руководством центра_13"/>
    <protectedRange password="C573" sqref="B818:C818 C921 C929" name="для заполнения руководством центра_4_1_1"/>
    <protectedRange password="C573" sqref="H818" name="для заполнения руководством центра_4_1_1_1"/>
    <protectedRange password="C573" sqref="C819 C922 C930" name="для заполнения руководством центра_6_3_1"/>
    <protectedRange password="C573" sqref="B823:J823 C925:G925 C933:G933" name="для заполнения руководством центра_10"/>
    <protectedRange password="C573" sqref="D937:E937" name="для заполнения руководством центра_14"/>
    <protectedRange password="C573" sqref="D1114:E1114" name="для заполнения руководством центра_16"/>
  </protectedRanges>
  <autoFilter ref="B2:L2"/>
  <mergeCells count="2">
    <mergeCell ref="C1:K1"/>
    <mergeCell ref="C1177:E1177"/>
  </mergeCells>
  <conditionalFormatting sqref="F769:F772 F3:J3 F310 F311:G636 F4:G309 G637 F638:G765 F774:G822 I4:J636 I638:J765 G823 I774:J822 F824:G980 F981:J1175 I824:J980 H4:H980">
    <cfRule type="cellIs" priority="522" dxfId="0" operator="lessThan" stopIfTrue="1">
      <formula>0</formula>
    </cfRule>
  </conditionalFormatting>
  <dataValidations count="11">
    <dataValidation type="list" showDropDown="1" showInputMessage="1" sqref="C310:E310 D613 D588 D630 D599:D601 D596:D597 D737:D738 D590:D594 D617 D605:D609 D611 D633:D634 C635:D636 C637:E637 K637:K638 C674:C709 D711:D735 D638:E638 D639 D641 C638:C642 D555:D583 C555:C634 D674 D676 D740:D742 C643:D673 D619:D620 C311:D554 D775 C777:D777 D784 C778:C784 C785:D788 D793 D789 D791 C1176:E1176 C794:D796 D802 D797 D678:D709 D799:D800 C789:C793 C823:E823 D893:E893 C910:E910 D824:D892 D894:D909 C925:E925 C919:D924 C926:D932 C933:E933 D934:D936 C911:D912 D937:E937 D808:D822 C913:E918 C934:C938 D938 C824:C909 C1009 C1010:D1015 C797:C822 C1023:D1113 D766:E773 C711:C776 C1114:E1114 C3:D309 C1016:C1022 D1018:D1021 C939:D1008 C1115:D1175">
      <formula1>СУВЕНИРЫ</formula1>
    </dataValidation>
    <dataValidation type="list" allowBlank="1" showInputMessage="1" showErrorMessage="1" sqref="E605 E1023:E1024 E617 E596:E597 E580:E581">
      <formula1>$E$520:$E$549</formula1>
    </dataValidation>
    <dataValidation type="list" allowBlank="1" showInputMessage="1" showErrorMessage="1" sqref="E572 E1168:E1169 E1054:E1106 E1005:E1007 E1113 E1110 E1052 E1049:E1050 E1046:E1047 E1032:E1043 E1026 E977:E978 E824:E892 E938 E819:E822 E934:E936 E930:E932 E926:E928 E922:E924 E919:E920 E808:E813 E894:E906 E911:E912 E815:E816 E608:E609 E579 E588 E576 E665:E673 E590:E591 E582:E583 E599:E601 E643:E644 E555:E570 E649:E663 E611 E619:E620 E786:E788 E794:E796 E1174">
      <formula1>$E$514:$E$542</formula1>
    </dataValidation>
    <dataValidation type="list" allowBlank="1" showInputMessage="1" showErrorMessage="1" sqref="E577:E578 E633:E634 E575 E571 E592:E594 E606:E607 E573">
      <formula1>$E$547:$E$577</formula1>
    </dataValidation>
    <dataValidation type="list" allowBlank="1" showInputMessage="1" showErrorMessage="1" sqref="E574 E613 E630">
      <formula1>$E$544:$E$574</formula1>
    </dataValidation>
    <dataValidation type="list" allowBlank="1" showInputMessage="1" showErrorMessage="1" sqref="E704:E709 E711:E717 E740:E741 E784">
      <formula1>$E$170:$E$203</formula1>
    </dataValidation>
    <dataValidation type="list" allowBlank="1" showInputMessage="1" showErrorMessage="1" sqref="E703">
      <formula1>$E$599:$E$631</formula1>
    </dataValidation>
    <dataValidation type="list" allowBlank="1" showInputMessage="1" showErrorMessage="1" sqref="E802 E929 E921 E817:E818 E513 E204 E456:E457 E201 E172 E155:E160 E131 E151 E228:E232 E742 E738 E727 E460 E492 E502:E503 E814 E418 E398 E409 E356:E358 E411 E383 E361 E328 E323 E291 E288 E326 E304 E81 E217 E114 E146:E147 E164 E102 E119 E678:E702 E793">
      <formula1>$E$592:$E$624</formula1>
    </dataValidation>
    <dataValidation type="list" allowBlank="1" showInputMessage="1" showErrorMessage="1" sqref="E775 E728:E737 E718:E726">
      <formula1>$E$65:$E$97</formula1>
    </dataValidation>
    <dataValidation type="list" allowBlank="1" showInputMessage="1" showErrorMessage="1" sqref="E3:E11">
      <formula1>$E$1177:$E$1178</formula1>
    </dataValidation>
    <dataValidation type="list" allowBlank="1" showInputMessage="1" showErrorMessage="1" sqref="E797 E1170:E1173 E1115:E1167 E1048 E1044:E1045 E785 E1008 E939:E976 E777 E676 E674 E305:E309 E635:E636 E639 E641 E504:E512 E664 E739 E791 E789 E799:E800 E152:E154 E233:E287 E115:E118 E132:E145 E103:E113 E218:E227 E82:E101 E12:E80 E324:E325 E292:E303 E461:E491 E289:E290 E311:E322 E327 E329:E355 E362:E382 E359:E360 E399:E408 E410 E384:E397 E412:E417 E205:E216 E493:E501 E458:E459 E419:E455 E514:E554 E148:E150 E120:E130 E161:E163 E165:E171 E173:E200 E202:E203 E645:E648 E907:E909 E1010:E1015 E1018:E1021 E1025 E1027:E1031 E1051 E1053 E1107:E1109 E1111:E1112 E979:E1004 E1175">
      <formula1>Расходы!#REF!</formula1>
    </dataValidation>
  </dataValidations>
  <printOptions/>
  <pageMargins left="0.7086614173228347" right="0.7086614173228347" top="0.7480314960629921" bottom="0.7480314960629921" header="0.31496062992125984" footer="0.31496062992125984"/>
  <pageSetup fitToHeight="2" fitToWidth="1" horizontalDpi="300" verticalDpi="300" orientation="portrait" paperSize="9" scale="10" r:id="rId2"/>
  <drawing r:id="rId1"/>
</worksheet>
</file>

<file path=xl/worksheets/sheet3.xml><?xml version="1.0" encoding="utf-8"?>
<worksheet xmlns="http://schemas.openxmlformats.org/spreadsheetml/2006/main" xmlns:r="http://schemas.openxmlformats.org/officeDocument/2006/relationships">
  <sheetPr codeName="noncash"/>
  <dimension ref="A1:J607"/>
  <sheetViews>
    <sheetView showGridLines="0" view="pageBreakPreview" zoomScale="64" zoomScaleSheetLayoutView="64" zoomScalePageLayoutView="0" workbookViewId="0" topLeftCell="B1">
      <pane ySplit="2" topLeftCell="A21" activePane="bottomLeft" state="frozen"/>
      <selection pane="topLeft" activeCell="A1" sqref="A1"/>
      <selection pane="bottomLeft" activeCell="G573" sqref="G573"/>
    </sheetView>
  </sheetViews>
  <sheetFormatPr defaultColWidth="8.00390625" defaultRowHeight="12.75"/>
  <cols>
    <col min="1" max="1" width="8.00390625" style="45" hidden="1" customWidth="1"/>
    <col min="2" max="2" width="15.28125" style="52" customWidth="1"/>
    <col min="3" max="3" width="52.8515625" style="45" customWidth="1"/>
    <col min="4" max="4" width="9.57421875" style="45" customWidth="1"/>
    <col min="5" max="5" width="53.421875" style="45" customWidth="1"/>
    <col min="6" max="6" width="75.140625" style="45" customWidth="1"/>
    <col min="7" max="8" width="8.00390625" style="45" customWidth="1"/>
    <col min="9" max="9" width="36.140625" style="45" customWidth="1"/>
    <col min="10" max="16384" width="8.00390625" style="45" customWidth="1"/>
  </cols>
  <sheetData>
    <row r="1" spans="3:6" s="42" customFormat="1" ht="63.75" customHeight="1">
      <c r="C1" s="59"/>
      <c r="D1" s="59"/>
      <c r="E1" s="59"/>
      <c r="F1" s="59"/>
    </row>
    <row r="2" spans="1:10" ht="36">
      <c r="A2" s="45" t="s">
        <v>53</v>
      </c>
      <c r="B2" s="43" t="s">
        <v>9</v>
      </c>
      <c r="C2" s="44" t="s">
        <v>10</v>
      </c>
      <c r="D2" s="44" t="s">
        <v>91</v>
      </c>
      <c r="E2" s="44" t="s">
        <v>8</v>
      </c>
      <c r="F2" s="44" t="s">
        <v>11</v>
      </c>
      <c r="I2" s="46"/>
      <c r="J2" s="47"/>
    </row>
    <row r="3" spans="2:6" ht="18">
      <c r="B3" s="48">
        <v>41276</v>
      </c>
      <c r="C3" s="50" t="s">
        <v>320</v>
      </c>
      <c r="D3" s="49" t="s">
        <v>55</v>
      </c>
      <c r="E3" s="49" t="s">
        <v>96</v>
      </c>
      <c r="F3" s="49" t="s">
        <v>291</v>
      </c>
    </row>
    <row r="4" spans="2:6" ht="18">
      <c r="B4" s="48">
        <v>41276</v>
      </c>
      <c r="C4" s="50" t="s">
        <v>290</v>
      </c>
      <c r="D4" s="49" t="s">
        <v>55</v>
      </c>
      <c r="E4" s="49" t="s">
        <v>96</v>
      </c>
      <c r="F4" s="49" t="s">
        <v>321</v>
      </c>
    </row>
    <row r="5" spans="2:6" ht="409.5" customHeight="1" hidden="1">
      <c r="B5" s="48">
        <v>41279</v>
      </c>
      <c r="C5" s="50" t="s">
        <v>178</v>
      </c>
      <c r="D5" s="49" t="s">
        <v>85</v>
      </c>
      <c r="E5" s="49" t="s">
        <v>46</v>
      </c>
      <c r="F5" s="49" t="s">
        <v>179</v>
      </c>
    </row>
    <row r="6" spans="2:6" ht="54">
      <c r="B6" s="48">
        <v>41278</v>
      </c>
      <c r="C6" s="50" t="s">
        <v>332</v>
      </c>
      <c r="D6" s="49" t="s">
        <v>54</v>
      </c>
      <c r="E6" s="49" t="s">
        <v>119</v>
      </c>
      <c r="F6" s="49" t="s">
        <v>333</v>
      </c>
    </row>
    <row r="7" spans="2:6" ht="54">
      <c r="B7" s="48">
        <v>41279</v>
      </c>
      <c r="C7" s="50" t="s">
        <v>271</v>
      </c>
      <c r="D7" s="49" t="s">
        <v>85</v>
      </c>
      <c r="E7" s="49" t="s">
        <v>46</v>
      </c>
      <c r="F7" s="49" t="s">
        <v>272</v>
      </c>
    </row>
    <row r="8" spans="2:6" ht="18">
      <c r="B8" s="48">
        <v>41279</v>
      </c>
      <c r="C8" s="50" t="s">
        <v>322</v>
      </c>
      <c r="D8" s="49" t="s">
        <v>55</v>
      </c>
      <c r="E8" s="49" t="s">
        <v>96</v>
      </c>
      <c r="F8" s="49" t="s">
        <v>291</v>
      </c>
    </row>
    <row r="9" spans="2:6" ht="18">
      <c r="B9" s="48">
        <v>41279</v>
      </c>
      <c r="C9" s="50" t="s">
        <v>290</v>
      </c>
      <c r="D9" s="49" t="s">
        <v>55</v>
      </c>
      <c r="E9" s="49" t="s">
        <v>96</v>
      </c>
      <c r="F9" s="49" t="s">
        <v>323</v>
      </c>
    </row>
    <row r="10" spans="2:6" ht="18">
      <c r="B10" s="48">
        <v>41280</v>
      </c>
      <c r="C10" s="50" t="s">
        <v>324</v>
      </c>
      <c r="D10" s="49" t="s">
        <v>55</v>
      </c>
      <c r="E10" s="49" t="s">
        <v>96</v>
      </c>
      <c r="F10" s="49" t="s">
        <v>325</v>
      </c>
    </row>
    <row r="11" spans="2:6" ht="36">
      <c r="B11" s="48">
        <v>41280</v>
      </c>
      <c r="C11" s="50" t="s">
        <v>326</v>
      </c>
      <c r="D11" s="49" t="s">
        <v>55</v>
      </c>
      <c r="E11" s="49" t="s">
        <v>96</v>
      </c>
      <c r="F11" s="49" t="s">
        <v>327</v>
      </c>
    </row>
    <row r="12" spans="1:10" ht="18">
      <c r="A12" s="99"/>
      <c r="B12" s="100">
        <v>41282</v>
      </c>
      <c r="C12" s="101" t="s">
        <v>290</v>
      </c>
      <c r="D12" s="102" t="s">
        <v>55</v>
      </c>
      <c r="E12" s="102" t="s">
        <v>96</v>
      </c>
      <c r="F12" s="102" t="s">
        <v>328</v>
      </c>
      <c r="G12" s="99"/>
      <c r="H12" s="99"/>
      <c r="I12" s="99"/>
      <c r="J12" s="99"/>
    </row>
    <row r="13" spans="1:10" ht="18">
      <c r="A13" s="99"/>
      <c r="B13" s="100">
        <v>41282</v>
      </c>
      <c r="C13" s="101" t="s">
        <v>329</v>
      </c>
      <c r="D13" s="102" t="s">
        <v>55</v>
      </c>
      <c r="E13" s="102" t="s">
        <v>96</v>
      </c>
      <c r="F13" s="102" t="s">
        <v>291</v>
      </c>
      <c r="G13" s="99"/>
      <c r="H13" s="99"/>
      <c r="I13" s="99"/>
      <c r="J13" s="99"/>
    </row>
    <row r="14" spans="1:10" ht="18">
      <c r="A14" s="99"/>
      <c r="B14" s="100">
        <v>41282</v>
      </c>
      <c r="C14" s="101" t="s">
        <v>290</v>
      </c>
      <c r="D14" s="102" t="s">
        <v>55</v>
      </c>
      <c r="E14" s="102" t="s">
        <v>96</v>
      </c>
      <c r="F14" s="102" t="s">
        <v>330</v>
      </c>
      <c r="G14" s="99"/>
      <c r="H14" s="99"/>
      <c r="I14" s="99"/>
      <c r="J14" s="99"/>
    </row>
    <row r="15" spans="1:10" ht="18">
      <c r="A15" s="99"/>
      <c r="B15" s="100">
        <v>41286</v>
      </c>
      <c r="C15" s="101" t="s">
        <v>292</v>
      </c>
      <c r="D15" s="102" t="s">
        <v>55</v>
      </c>
      <c r="E15" s="102" t="s">
        <v>96</v>
      </c>
      <c r="F15" s="102" t="s">
        <v>293</v>
      </c>
      <c r="G15" s="99"/>
      <c r="H15" s="99"/>
      <c r="I15" s="99"/>
      <c r="J15" s="99"/>
    </row>
    <row r="16" spans="1:10" ht="18">
      <c r="A16" s="99"/>
      <c r="B16" s="100">
        <v>41286</v>
      </c>
      <c r="C16" s="101" t="s">
        <v>294</v>
      </c>
      <c r="D16" s="102" t="s">
        <v>55</v>
      </c>
      <c r="E16" s="102" t="s">
        <v>96</v>
      </c>
      <c r="F16" s="101" t="s">
        <v>295</v>
      </c>
      <c r="G16" s="99"/>
      <c r="H16" s="99"/>
      <c r="I16" s="99"/>
      <c r="J16" s="99"/>
    </row>
    <row r="17" spans="2:6" s="99" customFormat="1" ht="36">
      <c r="B17" s="100">
        <v>41288</v>
      </c>
      <c r="C17" s="101" t="s">
        <v>180</v>
      </c>
      <c r="D17" s="102" t="s">
        <v>71</v>
      </c>
      <c r="E17" s="102" t="s">
        <v>121</v>
      </c>
      <c r="F17" s="102" t="s">
        <v>181</v>
      </c>
    </row>
    <row r="18" spans="2:6" s="99" customFormat="1" ht="18">
      <c r="B18" s="100">
        <v>41288</v>
      </c>
      <c r="C18" s="101" t="s">
        <v>296</v>
      </c>
      <c r="D18" s="102" t="s">
        <v>55</v>
      </c>
      <c r="E18" s="102" t="s">
        <v>96</v>
      </c>
      <c r="F18" s="102" t="s">
        <v>297</v>
      </c>
    </row>
    <row r="19" spans="2:6" s="99" customFormat="1" ht="18">
      <c r="B19" s="100">
        <v>41288</v>
      </c>
      <c r="C19" s="101" t="s">
        <v>296</v>
      </c>
      <c r="D19" s="102" t="s">
        <v>55</v>
      </c>
      <c r="E19" s="102" t="s">
        <v>96</v>
      </c>
      <c r="F19" s="102" t="s">
        <v>331</v>
      </c>
    </row>
    <row r="20" spans="2:6" s="99" customFormat="1" ht="18">
      <c r="B20" s="100">
        <v>41290</v>
      </c>
      <c r="C20" s="101" t="s">
        <v>290</v>
      </c>
      <c r="D20" s="102" t="s">
        <v>55</v>
      </c>
      <c r="E20" s="102" t="s">
        <v>96</v>
      </c>
      <c r="F20" s="102" t="s">
        <v>291</v>
      </c>
    </row>
    <row r="21" spans="2:6" s="99" customFormat="1" ht="18">
      <c r="B21" s="100">
        <v>41290</v>
      </c>
      <c r="C21" s="101" t="s">
        <v>290</v>
      </c>
      <c r="D21" s="102" t="s">
        <v>55</v>
      </c>
      <c r="E21" s="102" t="s">
        <v>96</v>
      </c>
      <c r="F21" s="102" t="s">
        <v>291</v>
      </c>
    </row>
    <row r="22" spans="2:6" s="99" customFormat="1" ht="18">
      <c r="B22" s="100">
        <v>41294</v>
      </c>
      <c r="C22" s="101" t="s">
        <v>298</v>
      </c>
      <c r="D22" s="102" t="s">
        <v>55</v>
      </c>
      <c r="E22" s="102" t="s">
        <v>96</v>
      </c>
      <c r="F22" s="102" t="s">
        <v>299</v>
      </c>
    </row>
    <row r="23" spans="2:6" s="99" customFormat="1" ht="18">
      <c r="B23" s="100">
        <v>41294</v>
      </c>
      <c r="C23" s="101" t="s">
        <v>300</v>
      </c>
      <c r="D23" s="102" t="s">
        <v>55</v>
      </c>
      <c r="E23" s="102" t="s">
        <v>96</v>
      </c>
      <c r="F23" s="102" t="s">
        <v>291</v>
      </c>
    </row>
    <row r="24" spans="2:6" s="99" customFormat="1" ht="18">
      <c r="B24" s="100">
        <v>41295</v>
      </c>
      <c r="C24" s="101" t="s">
        <v>301</v>
      </c>
      <c r="D24" s="102" t="s">
        <v>55</v>
      </c>
      <c r="E24" s="102" t="s">
        <v>96</v>
      </c>
      <c r="F24" s="102" t="s">
        <v>302</v>
      </c>
    </row>
    <row r="25" spans="2:6" s="99" customFormat="1" ht="18">
      <c r="B25" s="100">
        <v>41295</v>
      </c>
      <c r="C25" s="101" t="s">
        <v>290</v>
      </c>
      <c r="D25" s="102" t="s">
        <v>55</v>
      </c>
      <c r="E25" s="102" t="s">
        <v>96</v>
      </c>
      <c r="F25" s="102" t="s">
        <v>303</v>
      </c>
    </row>
    <row r="26" spans="2:6" s="99" customFormat="1" ht="18">
      <c r="B26" s="100">
        <v>41295</v>
      </c>
      <c r="C26" s="101" t="s">
        <v>290</v>
      </c>
      <c r="D26" s="102" t="s">
        <v>55</v>
      </c>
      <c r="E26" s="102" t="s">
        <v>96</v>
      </c>
      <c r="F26" s="102" t="s">
        <v>291</v>
      </c>
    </row>
    <row r="27" spans="2:6" s="99" customFormat="1" ht="18">
      <c r="B27" s="100">
        <v>41296</v>
      </c>
      <c r="C27" s="101" t="s">
        <v>290</v>
      </c>
      <c r="D27" s="102" t="s">
        <v>55</v>
      </c>
      <c r="E27" s="102" t="s">
        <v>96</v>
      </c>
      <c r="F27" s="102" t="s">
        <v>304</v>
      </c>
    </row>
    <row r="28" spans="2:6" s="99" customFormat="1" ht="18">
      <c r="B28" s="100">
        <v>41296</v>
      </c>
      <c r="C28" s="101" t="s">
        <v>290</v>
      </c>
      <c r="D28" s="102" t="s">
        <v>55</v>
      </c>
      <c r="E28" s="102" t="s">
        <v>96</v>
      </c>
      <c r="F28" s="102" t="s">
        <v>305</v>
      </c>
    </row>
    <row r="29" spans="2:6" s="99" customFormat="1" ht="18">
      <c r="B29" s="100">
        <v>41300</v>
      </c>
      <c r="C29" s="101" t="s">
        <v>290</v>
      </c>
      <c r="D29" s="102" t="s">
        <v>55</v>
      </c>
      <c r="E29" s="102" t="s">
        <v>96</v>
      </c>
      <c r="F29" s="102" t="s">
        <v>291</v>
      </c>
    </row>
    <row r="30" spans="2:6" s="99" customFormat="1" ht="18">
      <c r="B30" s="100">
        <v>41301</v>
      </c>
      <c r="C30" s="101" t="s">
        <v>306</v>
      </c>
      <c r="D30" s="102" t="s">
        <v>55</v>
      </c>
      <c r="E30" s="102" t="s">
        <v>96</v>
      </c>
      <c r="F30" s="102" t="s">
        <v>307</v>
      </c>
    </row>
    <row r="31" spans="2:6" s="99" customFormat="1" ht="18">
      <c r="B31" s="100">
        <v>41302</v>
      </c>
      <c r="C31" s="101" t="s">
        <v>308</v>
      </c>
      <c r="D31" s="102" t="s">
        <v>55</v>
      </c>
      <c r="E31" s="102" t="s">
        <v>96</v>
      </c>
      <c r="F31" s="102" t="s">
        <v>291</v>
      </c>
    </row>
    <row r="32" spans="2:6" s="99" customFormat="1" ht="18">
      <c r="B32" s="100">
        <v>41302</v>
      </c>
      <c r="C32" s="101" t="s">
        <v>309</v>
      </c>
      <c r="D32" s="102" t="s">
        <v>55</v>
      </c>
      <c r="E32" s="102" t="s">
        <v>96</v>
      </c>
      <c r="F32" s="102" t="s">
        <v>310</v>
      </c>
    </row>
    <row r="33" spans="2:10" s="99" customFormat="1" ht="18">
      <c r="B33" s="100">
        <v>41302</v>
      </c>
      <c r="C33" s="101" t="s">
        <v>1124</v>
      </c>
      <c r="D33" s="102" t="s">
        <v>64</v>
      </c>
      <c r="E33" s="102" t="s">
        <v>119</v>
      </c>
      <c r="F33" s="102" t="s">
        <v>1125</v>
      </c>
      <c r="G33" s="45"/>
      <c r="H33" s="45"/>
      <c r="I33" s="45"/>
      <c r="J33" s="45"/>
    </row>
    <row r="34" spans="2:6" s="99" customFormat="1" ht="18">
      <c r="B34" s="100">
        <v>41303</v>
      </c>
      <c r="C34" s="101" t="s">
        <v>311</v>
      </c>
      <c r="D34" s="102" t="s">
        <v>55</v>
      </c>
      <c r="E34" s="102" t="s">
        <v>96</v>
      </c>
      <c r="F34" s="102" t="s">
        <v>291</v>
      </c>
    </row>
    <row r="35" spans="2:6" s="99" customFormat="1" ht="18">
      <c r="B35" s="100">
        <v>41303</v>
      </c>
      <c r="C35" s="101" t="s">
        <v>312</v>
      </c>
      <c r="D35" s="102" t="s">
        <v>55</v>
      </c>
      <c r="E35" s="102" t="s">
        <v>96</v>
      </c>
      <c r="F35" s="102" t="s">
        <v>291</v>
      </c>
    </row>
    <row r="36" spans="2:6" s="99" customFormat="1" ht="18">
      <c r="B36" s="100">
        <v>41304</v>
      </c>
      <c r="C36" s="101" t="s">
        <v>313</v>
      </c>
      <c r="D36" s="102" t="s">
        <v>55</v>
      </c>
      <c r="E36" s="102" t="s">
        <v>96</v>
      </c>
      <c r="F36" s="102" t="s">
        <v>314</v>
      </c>
    </row>
    <row r="37" spans="2:6" s="99" customFormat="1" ht="18">
      <c r="B37" s="100">
        <v>41304</v>
      </c>
      <c r="C37" s="101" t="s">
        <v>313</v>
      </c>
      <c r="D37" s="102" t="s">
        <v>54</v>
      </c>
      <c r="E37" s="102" t="s">
        <v>119</v>
      </c>
      <c r="F37" s="102" t="s">
        <v>315</v>
      </c>
    </row>
    <row r="38" spans="2:6" s="99" customFormat="1" ht="18">
      <c r="B38" s="100">
        <v>41305</v>
      </c>
      <c r="C38" s="101" t="s">
        <v>316</v>
      </c>
      <c r="D38" s="102" t="s">
        <v>54</v>
      </c>
      <c r="E38" s="102" t="s">
        <v>119</v>
      </c>
      <c r="F38" s="102" t="s">
        <v>317</v>
      </c>
    </row>
    <row r="39" spans="1:6" s="99" customFormat="1" ht="18">
      <c r="A39" s="45"/>
      <c r="B39" s="100">
        <v>41306</v>
      </c>
      <c r="C39" s="101" t="s">
        <v>318</v>
      </c>
      <c r="D39" s="102" t="s">
        <v>54</v>
      </c>
      <c r="E39" s="102" t="s">
        <v>119</v>
      </c>
      <c r="F39" s="102" t="s">
        <v>319</v>
      </c>
    </row>
    <row r="40" spans="2:10" s="99" customFormat="1" ht="36">
      <c r="B40" s="48">
        <v>41307</v>
      </c>
      <c r="C40" s="50" t="s">
        <v>454</v>
      </c>
      <c r="D40" s="49" t="s">
        <v>55</v>
      </c>
      <c r="E40" s="49" t="s">
        <v>96</v>
      </c>
      <c r="F40" s="49" t="s">
        <v>871</v>
      </c>
      <c r="G40" s="45"/>
      <c r="H40" s="45"/>
      <c r="I40" s="45"/>
      <c r="J40" s="45"/>
    </row>
    <row r="41" spans="2:6" s="99" customFormat="1" ht="54">
      <c r="B41" s="100">
        <v>41307</v>
      </c>
      <c r="C41" s="101" t="s">
        <v>454</v>
      </c>
      <c r="D41" s="102" t="s">
        <v>85</v>
      </c>
      <c r="E41" s="102" t="s">
        <v>46</v>
      </c>
      <c r="F41" s="102" t="s">
        <v>273</v>
      </c>
    </row>
    <row r="42" spans="2:6" s="99" customFormat="1" ht="54">
      <c r="B42" s="100">
        <v>41309</v>
      </c>
      <c r="C42" s="101" t="s">
        <v>334</v>
      </c>
      <c r="D42" s="102" t="s">
        <v>55</v>
      </c>
      <c r="E42" s="102" t="s">
        <v>96</v>
      </c>
      <c r="F42" s="102" t="s">
        <v>335</v>
      </c>
    </row>
    <row r="43" spans="2:6" s="99" customFormat="1" ht="18">
      <c r="B43" s="100">
        <v>41309</v>
      </c>
      <c r="C43" s="101" t="s">
        <v>290</v>
      </c>
      <c r="D43" s="102" t="s">
        <v>55</v>
      </c>
      <c r="E43" s="102" t="s">
        <v>96</v>
      </c>
      <c r="F43" s="102" t="s">
        <v>336</v>
      </c>
    </row>
    <row r="44" spans="2:6" s="99" customFormat="1" ht="18">
      <c r="B44" s="100">
        <v>41309</v>
      </c>
      <c r="C44" s="101" t="s">
        <v>290</v>
      </c>
      <c r="D44" s="102" t="s">
        <v>55</v>
      </c>
      <c r="E44" s="102" t="s">
        <v>96</v>
      </c>
      <c r="F44" s="102" t="s">
        <v>336</v>
      </c>
    </row>
    <row r="45" spans="2:6" s="99" customFormat="1" ht="62.25" customHeight="1">
      <c r="B45" s="100">
        <v>41309</v>
      </c>
      <c r="C45" s="101" t="s">
        <v>345</v>
      </c>
      <c r="D45" s="102" t="s">
        <v>55</v>
      </c>
      <c r="E45" s="102" t="s">
        <v>96</v>
      </c>
      <c r="F45" s="102" t="s">
        <v>291</v>
      </c>
    </row>
    <row r="46" spans="2:6" s="99" customFormat="1" ht="81.75" customHeight="1">
      <c r="B46" s="100">
        <v>41309</v>
      </c>
      <c r="C46" s="101" t="s">
        <v>290</v>
      </c>
      <c r="D46" s="102" t="s">
        <v>57</v>
      </c>
      <c r="E46" s="102" t="s">
        <v>107</v>
      </c>
      <c r="F46" s="102" t="s">
        <v>337</v>
      </c>
    </row>
    <row r="47" spans="2:6" s="99" customFormat="1" ht="36">
      <c r="B47" s="100">
        <v>41309</v>
      </c>
      <c r="C47" s="101" t="s">
        <v>338</v>
      </c>
      <c r="D47" s="102" t="s">
        <v>71</v>
      </c>
      <c r="E47" s="102" t="s">
        <v>121</v>
      </c>
      <c r="F47" s="102" t="s">
        <v>346</v>
      </c>
    </row>
    <row r="48" spans="2:6" s="99" customFormat="1" ht="72">
      <c r="B48" s="100">
        <v>41310</v>
      </c>
      <c r="C48" s="101" t="s">
        <v>334</v>
      </c>
      <c r="D48" s="102" t="s">
        <v>55</v>
      </c>
      <c r="E48" s="102" t="s">
        <v>96</v>
      </c>
      <c r="F48" s="102" t="s">
        <v>347</v>
      </c>
    </row>
    <row r="49" spans="2:6" s="99" customFormat="1" ht="36">
      <c r="B49" s="100">
        <v>41311</v>
      </c>
      <c r="C49" s="101" t="s">
        <v>348</v>
      </c>
      <c r="D49" s="102" t="s">
        <v>57</v>
      </c>
      <c r="E49" s="102" t="s">
        <v>107</v>
      </c>
      <c r="F49" s="102" t="s">
        <v>305</v>
      </c>
    </row>
    <row r="50" spans="2:6" s="99" customFormat="1" ht="18">
      <c r="B50" s="100">
        <v>41311</v>
      </c>
      <c r="C50" s="101" t="s">
        <v>290</v>
      </c>
      <c r="D50" s="102" t="s">
        <v>55</v>
      </c>
      <c r="E50" s="102" t="s">
        <v>96</v>
      </c>
      <c r="F50" s="102" t="s">
        <v>291</v>
      </c>
    </row>
    <row r="51" spans="2:6" s="99" customFormat="1" ht="18">
      <c r="B51" s="100">
        <v>41311</v>
      </c>
      <c r="C51" s="101" t="s">
        <v>290</v>
      </c>
      <c r="D51" s="102" t="s">
        <v>55</v>
      </c>
      <c r="E51" s="102" t="s">
        <v>96</v>
      </c>
      <c r="F51" s="102" t="s">
        <v>349</v>
      </c>
    </row>
    <row r="52" spans="2:6" s="99" customFormat="1" ht="18">
      <c r="B52" s="100">
        <v>41311</v>
      </c>
      <c r="C52" s="101" t="s">
        <v>339</v>
      </c>
      <c r="D52" s="102" t="s">
        <v>55</v>
      </c>
      <c r="E52" s="102" t="s">
        <v>96</v>
      </c>
      <c r="F52" s="102" t="s">
        <v>340</v>
      </c>
    </row>
    <row r="53" spans="2:6" s="99" customFormat="1" ht="18">
      <c r="B53" s="100">
        <v>41312</v>
      </c>
      <c r="C53" s="101" t="s">
        <v>341</v>
      </c>
      <c r="D53" s="102" t="s">
        <v>55</v>
      </c>
      <c r="E53" s="102" t="s">
        <v>96</v>
      </c>
      <c r="F53" s="102" t="s">
        <v>342</v>
      </c>
    </row>
    <row r="54" spans="2:6" s="99" customFormat="1" ht="36">
      <c r="B54" s="100">
        <v>41312</v>
      </c>
      <c r="C54" s="101" t="s">
        <v>343</v>
      </c>
      <c r="D54" s="102" t="s">
        <v>57</v>
      </c>
      <c r="E54" s="102" t="s">
        <v>107</v>
      </c>
      <c r="F54" s="102" t="s">
        <v>350</v>
      </c>
    </row>
    <row r="55" spans="2:6" s="99" customFormat="1" ht="180">
      <c r="B55" s="100">
        <v>41312</v>
      </c>
      <c r="C55" s="101" t="s">
        <v>448</v>
      </c>
      <c r="D55" s="102" t="s">
        <v>57</v>
      </c>
      <c r="E55" s="102" t="s">
        <v>107</v>
      </c>
      <c r="F55" s="102" t="s">
        <v>449</v>
      </c>
    </row>
    <row r="56" spans="2:6" s="99" customFormat="1" ht="18">
      <c r="B56" s="100">
        <v>41313</v>
      </c>
      <c r="C56" s="101" t="s">
        <v>344</v>
      </c>
      <c r="D56" s="102" t="s">
        <v>55</v>
      </c>
      <c r="E56" s="102" t="s">
        <v>96</v>
      </c>
      <c r="F56" s="102" t="s">
        <v>336</v>
      </c>
    </row>
    <row r="57" spans="2:6" s="99" customFormat="1" ht="36">
      <c r="B57" s="100">
        <v>41313</v>
      </c>
      <c r="C57" s="101" t="s">
        <v>351</v>
      </c>
      <c r="D57" s="102" t="s">
        <v>57</v>
      </c>
      <c r="E57" s="102" t="s">
        <v>107</v>
      </c>
      <c r="F57" s="102" t="s">
        <v>352</v>
      </c>
    </row>
    <row r="58" spans="2:6" s="99" customFormat="1" ht="18">
      <c r="B58" s="100">
        <v>41313</v>
      </c>
      <c r="C58" s="101" t="s">
        <v>290</v>
      </c>
      <c r="D58" s="102" t="s">
        <v>55</v>
      </c>
      <c r="E58" s="102" t="s">
        <v>96</v>
      </c>
      <c r="F58" s="102" t="s">
        <v>353</v>
      </c>
    </row>
    <row r="59" spans="2:6" s="99" customFormat="1" ht="36">
      <c r="B59" s="100">
        <v>41314</v>
      </c>
      <c r="C59" s="101" t="s">
        <v>354</v>
      </c>
      <c r="D59" s="102" t="s">
        <v>56</v>
      </c>
      <c r="E59" s="102" t="s">
        <v>99</v>
      </c>
      <c r="F59" s="102" t="s">
        <v>355</v>
      </c>
    </row>
    <row r="60" spans="2:6" s="99" customFormat="1" ht="36">
      <c r="B60" s="100">
        <v>41316</v>
      </c>
      <c r="C60" s="101" t="s">
        <v>290</v>
      </c>
      <c r="D60" s="102" t="s">
        <v>57</v>
      </c>
      <c r="E60" s="102" t="s">
        <v>107</v>
      </c>
      <c r="F60" s="102" t="s">
        <v>356</v>
      </c>
    </row>
    <row r="61" spans="2:6" s="99" customFormat="1" ht="18">
      <c r="B61" s="100">
        <v>41316</v>
      </c>
      <c r="C61" s="101" t="s">
        <v>290</v>
      </c>
      <c r="D61" s="102" t="s">
        <v>55</v>
      </c>
      <c r="E61" s="102" t="s">
        <v>96</v>
      </c>
      <c r="F61" s="102" t="s">
        <v>319</v>
      </c>
    </row>
    <row r="62" spans="2:6" s="99" customFormat="1" ht="24.75" customHeight="1">
      <c r="B62" s="100">
        <v>41316</v>
      </c>
      <c r="C62" s="101" t="s">
        <v>290</v>
      </c>
      <c r="D62" s="102" t="s">
        <v>55</v>
      </c>
      <c r="E62" s="102" t="s">
        <v>96</v>
      </c>
      <c r="F62" s="102" t="s">
        <v>357</v>
      </c>
    </row>
    <row r="63" spans="2:6" s="99" customFormat="1" ht="18">
      <c r="B63" s="100">
        <v>41316</v>
      </c>
      <c r="C63" s="101" t="s">
        <v>290</v>
      </c>
      <c r="D63" s="102" t="s">
        <v>55</v>
      </c>
      <c r="E63" s="102" t="s">
        <v>96</v>
      </c>
      <c r="F63" s="102" t="s">
        <v>358</v>
      </c>
    </row>
    <row r="64" spans="2:6" s="99" customFormat="1" ht="18">
      <c r="B64" s="100">
        <v>41316</v>
      </c>
      <c r="C64" s="101" t="s">
        <v>359</v>
      </c>
      <c r="D64" s="102" t="s">
        <v>55</v>
      </c>
      <c r="E64" s="102" t="s">
        <v>96</v>
      </c>
      <c r="F64" s="102" t="s">
        <v>360</v>
      </c>
    </row>
    <row r="65" spans="2:6" s="99" customFormat="1" ht="18">
      <c r="B65" s="100">
        <v>41316</v>
      </c>
      <c r="C65" s="101" t="s">
        <v>361</v>
      </c>
      <c r="D65" s="102" t="s">
        <v>55</v>
      </c>
      <c r="E65" s="102" t="s">
        <v>96</v>
      </c>
      <c r="F65" s="102" t="s">
        <v>299</v>
      </c>
    </row>
    <row r="66" spans="2:6" s="99" customFormat="1" ht="18">
      <c r="B66" s="100">
        <v>41316</v>
      </c>
      <c r="C66" s="101" t="s">
        <v>362</v>
      </c>
      <c r="D66" s="102" t="s">
        <v>55</v>
      </c>
      <c r="E66" s="102" t="s">
        <v>96</v>
      </c>
      <c r="F66" s="102" t="s">
        <v>363</v>
      </c>
    </row>
    <row r="67" spans="2:6" s="99" customFormat="1" ht="36">
      <c r="B67" s="100">
        <v>41316</v>
      </c>
      <c r="C67" s="101" t="s">
        <v>290</v>
      </c>
      <c r="D67" s="102" t="s">
        <v>57</v>
      </c>
      <c r="E67" s="102" t="s">
        <v>107</v>
      </c>
      <c r="F67" s="102" t="s">
        <v>366</v>
      </c>
    </row>
    <row r="68" spans="2:6" s="99" customFormat="1" ht="18">
      <c r="B68" s="100">
        <v>41316</v>
      </c>
      <c r="C68" s="101" t="s">
        <v>367</v>
      </c>
      <c r="D68" s="102" t="s">
        <v>55</v>
      </c>
      <c r="E68" s="102" t="s">
        <v>96</v>
      </c>
      <c r="F68" s="102" t="s">
        <v>368</v>
      </c>
    </row>
    <row r="69" spans="2:6" s="99" customFormat="1" ht="18">
      <c r="B69" s="100">
        <v>41317</v>
      </c>
      <c r="C69" s="101" t="s">
        <v>364</v>
      </c>
      <c r="D69" s="102" t="s">
        <v>55</v>
      </c>
      <c r="E69" s="102" t="s">
        <v>96</v>
      </c>
      <c r="F69" s="102" t="s">
        <v>365</v>
      </c>
    </row>
    <row r="70" spans="2:6" s="99" customFormat="1" ht="18">
      <c r="B70" s="100">
        <v>41318</v>
      </c>
      <c r="C70" s="101" t="s">
        <v>334</v>
      </c>
      <c r="D70" s="102" t="s">
        <v>55</v>
      </c>
      <c r="E70" s="102" t="s">
        <v>96</v>
      </c>
      <c r="F70" s="102" t="s">
        <v>887</v>
      </c>
    </row>
    <row r="71" spans="2:6" s="99" customFormat="1" ht="18">
      <c r="B71" s="100">
        <v>41318</v>
      </c>
      <c r="C71" s="101" t="s">
        <v>334</v>
      </c>
      <c r="D71" s="102" t="s">
        <v>55</v>
      </c>
      <c r="E71" s="102" t="s">
        <v>96</v>
      </c>
      <c r="F71" s="102" t="s">
        <v>699</v>
      </c>
    </row>
    <row r="72" spans="2:6" s="99" customFormat="1" ht="36">
      <c r="B72" s="100">
        <v>41330</v>
      </c>
      <c r="C72" s="101" t="s">
        <v>290</v>
      </c>
      <c r="D72" s="102" t="s">
        <v>57</v>
      </c>
      <c r="E72" s="102" t="s">
        <v>107</v>
      </c>
      <c r="F72" s="102" t="s">
        <v>305</v>
      </c>
    </row>
    <row r="73" spans="2:6" s="99" customFormat="1" ht="24.75" customHeight="1">
      <c r="B73" s="100">
        <v>41330</v>
      </c>
      <c r="C73" s="101" t="s">
        <v>888</v>
      </c>
      <c r="D73" s="102" t="s">
        <v>54</v>
      </c>
      <c r="E73" s="102" t="s">
        <v>119</v>
      </c>
      <c r="F73" s="102" t="s">
        <v>889</v>
      </c>
    </row>
    <row r="74" spans="2:6" s="99" customFormat="1" ht="36">
      <c r="B74" s="100">
        <v>41330</v>
      </c>
      <c r="C74" s="101" t="s">
        <v>359</v>
      </c>
      <c r="D74" s="102" t="s">
        <v>57</v>
      </c>
      <c r="E74" s="102" t="s">
        <v>107</v>
      </c>
      <c r="F74" s="102" t="s">
        <v>890</v>
      </c>
    </row>
    <row r="75" spans="2:6" s="99" customFormat="1" ht="36">
      <c r="B75" s="100">
        <v>41330</v>
      </c>
      <c r="C75" s="101" t="s">
        <v>891</v>
      </c>
      <c r="D75" s="102" t="s">
        <v>57</v>
      </c>
      <c r="E75" s="102" t="s">
        <v>107</v>
      </c>
      <c r="F75" s="102" t="s">
        <v>892</v>
      </c>
    </row>
    <row r="76" spans="2:6" s="99" customFormat="1" ht="36">
      <c r="B76" s="100">
        <v>41330</v>
      </c>
      <c r="C76" s="101" t="s">
        <v>778</v>
      </c>
      <c r="D76" s="102" t="s">
        <v>56</v>
      </c>
      <c r="E76" s="102" t="s">
        <v>99</v>
      </c>
      <c r="F76" s="102" t="s">
        <v>893</v>
      </c>
    </row>
    <row r="77" spans="2:6" s="99" customFormat="1" ht="18">
      <c r="B77" s="100">
        <v>41330</v>
      </c>
      <c r="C77" s="101" t="s">
        <v>290</v>
      </c>
      <c r="D77" s="102" t="s">
        <v>55</v>
      </c>
      <c r="E77" s="102" t="s">
        <v>96</v>
      </c>
      <c r="F77" s="102" t="s">
        <v>342</v>
      </c>
    </row>
    <row r="78" spans="2:6" s="99" customFormat="1" ht="54">
      <c r="B78" s="100">
        <v>41330</v>
      </c>
      <c r="C78" s="101" t="s">
        <v>334</v>
      </c>
      <c r="D78" s="102" t="s">
        <v>55</v>
      </c>
      <c r="E78" s="102" t="s">
        <v>96</v>
      </c>
      <c r="F78" s="102" t="s">
        <v>894</v>
      </c>
    </row>
    <row r="79" spans="2:6" s="99" customFormat="1" ht="18">
      <c r="B79" s="100">
        <v>41330</v>
      </c>
      <c r="C79" s="101" t="s">
        <v>290</v>
      </c>
      <c r="D79" s="102" t="s">
        <v>55</v>
      </c>
      <c r="E79" s="102" t="s">
        <v>96</v>
      </c>
      <c r="F79" s="102" t="s">
        <v>377</v>
      </c>
    </row>
    <row r="80" spans="2:6" s="99" customFormat="1" ht="18">
      <c r="B80" s="100">
        <v>41330</v>
      </c>
      <c r="C80" s="101" t="s">
        <v>341</v>
      </c>
      <c r="D80" s="102" t="s">
        <v>55</v>
      </c>
      <c r="E80" s="102" t="s">
        <v>96</v>
      </c>
      <c r="F80" s="102" t="s">
        <v>688</v>
      </c>
    </row>
    <row r="81" spans="2:6" s="99" customFormat="1" ht="18">
      <c r="B81" s="100">
        <v>41330</v>
      </c>
      <c r="C81" s="101" t="s">
        <v>290</v>
      </c>
      <c r="D81" s="102" t="s">
        <v>55</v>
      </c>
      <c r="E81" s="102" t="s">
        <v>96</v>
      </c>
      <c r="F81" s="102" t="s">
        <v>895</v>
      </c>
    </row>
    <row r="82" spans="2:6" s="99" customFormat="1" ht="18">
      <c r="B82" s="100">
        <v>41330</v>
      </c>
      <c r="C82" s="101" t="s">
        <v>896</v>
      </c>
      <c r="D82" s="102" t="s">
        <v>55</v>
      </c>
      <c r="E82" s="102" t="s">
        <v>96</v>
      </c>
      <c r="F82" s="102" t="s">
        <v>897</v>
      </c>
    </row>
    <row r="83" spans="2:6" s="99" customFormat="1" ht="18">
      <c r="B83" s="100">
        <v>41332</v>
      </c>
      <c r="C83" s="101" t="s">
        <v>334</v>
      </c>
      <c r="D83" s="102" t="s">
        <v>55</v>
      </c>
      <c r="E83" s="102" t="s">
        <v>96</v>
      </c>
      <c r="F83" s="102" t="s">
        <v>898</v>
      </c>
    </row>
    <row r="84" spans="2:6" s="99" customFormat="1" ht="36">
      <c r="B84" s="100">
        <v>41332</v>
      </c>
      <c r="C84" s="101" t="s">
        <v>334</v>
      </c>
      <c r="D84" s="102" t="s">
        <v>57</v>
      </c>
      <c r="E84" s="102" t="s">
        <v>107</v>
      </c>
      <c r="F84" s="102" t="s">
        <v>899</v>
      </c>
    </row>
    <row r="85" spans="2:6" s="99" customFormat="1" ht="18">
      <c r="B85" s="100">
        <v>41332</v>
      </c>
      <c r="C85" s="101" t="s">
        <v>900</v>
      </c>
      <c r="D85" s="102" t="s">
        <v>55</v>
      </c>
      <c r="E85" s="102" t="s">
        <v>96</v>
      </c>
      <c r="F85" s="102" t="s">
        <v>708</v>
      </c>
    </row>
    <row r="86" spans="2:6" s="99" customFormat="1" ht="18">
      <c r="B86" s="100">
        <v>41332</v>
      </c>
      <c r="C86" s="101" t="s">
        <v>693</v>
      </c>
      <c r="D86" s="102" t="s">
        <v>55</v>
      </c>
      <c r="E86" s="102" t="s">
        <v>96</v>
      </c>
      <c r="F86" s="102" t="s">
        <v>291</v>
      </c>
    </row>
    <row r="87" spans="2:6" s="99" customFormat="1" ht="18">
      <c r="B87" s="100">
        <v>41332</v>
      </c>
      <c r="C87" s="101" t="s">
        <v>901</v>
      </c>
      <c r="D87" s="102" t="s">
        <v>55</v>
      </c>
      <c r="E87" s="102" t="s">
        <v>96</v>
      </c>
      <c r="F87" s="102" t="s">
        <v>902</v>
      </c>
    </row>
    <row r="88" spans="2:6" s="99" customFormat="1" ht="18">
      <c r="B88" s="100">
        <v>41332</v>
      </c>
      <c r="C88" s="101" t="s">
        <v>630</v>
      </c>
      <c r="D88" s="102" t="s">
        <v>55</v>
      </c>
      <c r="E88" s="102" t="s">
        <v>96</v>
      </c>
      <c r="F88" s="102" t="s">
        <v>902</v>
      </c>
    </row>
    <row r="89" spans="1:6" s="99" customFormat="1" ht="36">
      <c r="A89" s="45"/>
      <c r="B89" s="100">
        <v>41333</v>
      </c>
      <c r="C89" s="101" t="s">
        <v>290</v>
      </c>
      <c r="D89" s="102" t="s">
        <v>57</v>
      </c>
      <c r="E89" s="102" t="s">
        <v>107</v>
      </c>
      <c r="F89" s="102" t="s">
        <v>903</v>
      </c>
    </row>
    <row r="90" spans="2:10" s="99" customFormat="1" ht="54">
      <c r="B90" s="48">
        <v>41336</v>
      </c>
      <c r="C90" s="50" t="s">
        <v>454</v>
      </c>
      <c r="D90" s="49" t="s">
        <v>56</v>
      </c>
      <c r="E90" s="49" t="s">
        <v>96</v>
      </c>
      <c r="F90" s="49" t="s">
        <v>872</v>
      </c>
      <c r="G90" s="45"/>
      <c r="H90" s="45"/>
      <c r="I90" s="45"/>
      <c r="J90" s="45"/>
    </row>
    <row r="91" spans="2:6" s="99" customFormat="1" ht="36">
      <c r="B91" s="100">
        <v>41337</v>
      </c>
      <c r="C91" s="101" t="s">
        <v>369</v>
      </c>
      <c r="D91" s="102" t="s">
        <v>57</v>
      </c>
      <c r="E91" s="102" t="s">
        <v>107</v>
      </c>
      <c r="F91" s="102" t="s">
        <v>370</v>
      </c>
    </row>
    <row r="92" spans="2:6" s="99" customFormat="1" ht="18">
      <c r="B92" s="100">
        <v>41337</v>
      </c>
      <c r="C92" s="101" t="s">
        <v>371</v>
      </c>
      <c r="D92" s="102" t="s">
        <v>55</v>
      </c>
      <c r="E92" s="102" t="s">
        <v>96</v>
      </c>
      <c r="F92" s="102" t="s">
        <v>291</v>
      </c>
    </row>
    <row r="93" spans="2:6" s="99" customFormat="1" ht="18">
      <c r="B93" s="100">
        <v>41337</v>
      </c>
      <c r="C93" s="101" t="s">
        <v>290</v>
      </c>
      <c r="D93" s="102" t="s">
        <v>55</v>
      </c>
      <c r="E93" s="102" t="s">
        <v>96</v>
      </c>
      <c r="F93" s="102" t="s">
        <v>291</v>
      </c>
    </row>
    <row r="94" spans="2:6" s="99" customFormat="1" ht="18">
      <c r="B94" s="100">
        <v>41337</v>
      </c>
      <c r="C94" s="101" t="s">
        <v>290</v>
      </c>
      <c r="D94" s="102" t="s">
        <v>55</v>
      </c>
      <c r="E94" s="102" t="s">
        <v>96</v>
      </c>
      <c r="F94" s="102" t="s">
        <v>291</v>
      </c>
    </row>
    <row r="95" spans="2:6" s="99" customFormat="1" ht="18">
      <c r="B95" s="100">
        <v>41337</v>
      </c>
      <c r="C95" s="101" t="s">
        <v>290</v>
      </c>
      <c r="D95" s="102" t="s">
        <v>55</v>
      </c>
      <c r="E95" s="102" t="s">
        <v>96</v>
      </c>
      <c r="F95" s="102" t="s">
        <v>336</v>
      </c>
    </row>
    <row r="96" spans="2:6" s="99" customFormat="1" ht="18">
      <c r="B96" s="100">
        <v>41337</v>
      </c>
      <c r="C96" s="101" t="s">
        <v>372</v>
      </c>
      <c r="D96" s="102" t="s">
        <v>55</v>
      </c>
      <c r="E96" s="102" t="s">
        <v>96</v>
      </c>
      <c r="F96" s="102" t="s">
        <v>373</v>
      </c>
    </row>
    <row r="97" spans="2:6" s="99" customFormat="1" ht="36">
      <c r="B97" s="100">
        <v>41337</v>
      </c>
      <c r="C97" s="101" t="s">
        <v>374</v>
      </c>
      <c r="D97" s="102" t="s">
        <v>57</v>
      </c>
      <c r="E97" s="102" t="s">
        <v>107</v>
      </c>
      <c r="F97" s="102" t="s">
        <v>375</v>
      </c>
    </row>
    <row r="98" spans="2:6" s="99" customFormat="1" ht="18">
      <c r="B98" s="100">
        <v>41337</v>
      </c>
      <c r="C98" s="101" t="s">
        <v>376</v>
      </c>
      <c r="D98" s="102" t="s">
        <v>55</v>
      </c>
      <c r="E98" s="102" t="s">
        <v>96</v>
      </c>
      <c r="F98" s="102" t="s">
        <v>377</v>
      </c>
    </row>
    <row r="99" spans="2:6" s="99" customFormat="1" ht="18">
      <c r="B99" s="100">
        <v>41337</v>
      </c>
      <c r="C99" s="101" t="s">
        <v>378</v>
      </c>
      <c r="D99" s="102" t="s">
        <v>54</v>
      </c>
      <c r="E99" s="102" t="s">
        <v>119</v>
      </c>
      <c r="F99" s="102" t="s">
        <v>379</v>
      </c>
    </row>
    <row r="100" spans="2:6" s="99" customFormat="1" ht="36">
      <c r="B100" s="100">
        <v>41338</v>
      </c>
      <c r="C100" s="101" t="s">
        <v>380</v>
      </c>
      <c r="D100" s="102" t="s">
        <v>57</v>
      </c>
      <c r="E100" s="102" t="s">
        <v>107</v>
      </c>
      <c r="F100" s="102" t="s">
        <v>381</v>
      </c>
    </row>
    <row r="101" spans="2:6" s="99" customFormat="1" ht="36">
      <c r="B101" s="100">
        <v>41338</v>
      </c>
      <c r="C101" s="101" t="s">
        <v>382</v>
      </c>
      <c r="D101" s="102" t="s">
        <v>57</v>
      </c>
      <c r="E101" s="102" t="s">
        <v>107</v>
      </c>
      <c r="F101" s="102" t="s">
        <v>383</v>
      </c>
    </row>
    <row r="102" spans="2:6" s="99" customFormat="1" ht="36">
      <c r="B102" s="100">
        <v>41339</v>
      </c>
      <c r="C102" s="101" t="s">
        <v>359</v>
      </c>
      <c r="D102" s="102" t="s">
        <v>55</v>
      </c>
      <c r="E102" s="102" t="s">
        <v>96</v>
      </c>
      <c r="F102" s="102" t="s">
        <v>384</v>
      </c>
    </row>
    <row r="103" spans="2:6" s="99" customFormat="1" ht="36">
      <c r="B103" s="100">
        <v>41344</v>
      </c>
      <c r="C103" s="101" t="s">
        <v>385</v>
      </c>
      <c r="D103" s="102" t="s">
        <v>57</v>
      </c>
      <c r="E103" s="102" t="s">
        <v>107</v>
      </c>
      <c r="F103" s="102" t="s">
        <v>386</v>
      </c>
    </row>
    <row r="104" spans="2:6" s="99" customFormat="1" ht="18">
      <c r="B104" s="100">
        <v>41344</v>
      </c>
      <c r="C104" s="101" t="s">
        <v>290</v>
      </c>
      <c r="D104" s="102" t="s">
        <v>55</v>
      </c>
      <c r="E104" s="102" t="s">
        <v>96</v>
      </c>
      <c r="F104" s="102" t="s">
        <v>387</v>
      </c>
    </row>
    <row r="105" spans="2:6" s="99" customFormat="1" ht="18">
      <c r="B105" s="100">
        <v>41344</v>
      </c>
      <c r="C105" s="101" t="s">
        <v>369</v>
      </c>
      <c r="D105" s="102" t="s">
        <v>55</v>
      </c>
      <c r="E105" s="102" t="s">
        <v>96</v>
      </c>
      <c r="F105" s="102" t="s">
        <v>319</v>
      </c>
    </row>
    <row r="106" spans="2:6" s="99" customFormat="1" ht="18">
      <c r="B106" s="100">
        <v>41344</v>
      </c>
      <c r="C106" s="101" t="s">
        <v>388</v>
      </c>
      <c r="D106" s="102" t="s">
        <v>55</v>
      </c>
      <c r="E106" s="102" t="s">
        <v>96</v>
      </c>
      <c r="F106" s="102" t="s">
        <v>291</v>
      </c>
    </row>
    <row r="107" spans="2:6" s="99" customFormat="1" ht="36">
      <c r="B107" s="100">
        <v>41344</v>
      </c>
      <c r="C107" s="101" t="s">
        <v>290</v>
      </c>
      <c r="D107" s="102" t="s">
        <v>57</v>
      </c>
      <c r="E107" s="102" t="s">
        <v>107</v>
      </c>
      <c r="F107" s="102" t="s">
        <v>389</v>
      </c>
    </row>
    <row r="108" spans="2:6" s="99" customFormat="1" ht="18">
      <c r="B108" s="100">
        <v>41344</v>
      </c>
      <c r="C108" s="101" t="s">
        <v>290</v>
      </c>
      <c r="D108" s="102" t="s">
        <v>55</v>
      </c>
      <c r="E108" s="102" t="s">
        <v>96</v>
      </c>
      <c r="F108" s="102" t="s">
        <v>291</v>
      </c>
    </row>
    <row r="109" spans="2:6" s="99" customFormat="1" ht="36">
      <c r="B109" s="100">
        <v>41345</v>
      </c>
      <c r="C109" s="101" t="s">
        <v>390</v>
      </c>
      <c r="D109" s="102" t="s">
        <v>58</v>
      </c>
      <c r="E109" s="102" t="s">
        <v>109</v>
      </c>
      <c r="F109" s="102" t="s">
        <v>391</v>
      </c>
    </row>
    <row r="110" spans="2:6" s="99" customFormat="1" ht="18">
      <c r="B110" s="100">
        <v>41346</v>
      </c>
      <c r="C110" s="101" t="s">
        <v>290</v>
      </c>
      <c r="D110" s="102" t="s">
        <v>55</v>
      </c>
      <c r="E110" s="102" t="s">
        <v>96</v>
      </c>
      <c r="F110" s="102" t="s">
        <v>291</v>
      </c>
    </row>
    <row r="111" spans="2:6" s="99" customFormat="1" ht="36">
      <c r="B111" s="100">
        <v>41346</v>
      </c>
      <c r="C111" s="101" t="s">
        <v>290</v>
      </c>
      <c r="D111" s="102" t="s">
        <v>56</v>
      </c>
      <c r="E111" s="102" t="s">
        <v>99</v>
      </c>
      <c r="F111" s="102" t="s">
        <v>392</v>
      </c>
    </row>
    <row r="112" spans="2:6" s="99" customFormat="1" ht="18">
      <c r="B112" s="100">
        <v>41346</v>
      </c>
      <c r="C112" s="101" t="s">
        <v>393</v>
      </c>
      <c r="D112" s="102" t="s">
        <v>55</v>
      </c>
      <c r="E112" s="102" t="s">
        <v>96</v>
      </c>
      <c r="F112" s="102" t="s">
        <v>394</v>
      </c>
    </row>
    <row r="113" spans="2:6" s="99" customFormat="1" ht="18">
      <c r="B113" s="100">
        <v>41346</v>
      </c>
      <c r="C113" s="101" t="s">
        <v>395</v>
      </c>
      <c r="D113" s="102" t="s">
        <v>55</v>
      </c>
      <c r="E113" s="102" t="s">
        <v>96</v>
      </c>
      <c r="F113" s="102" t="s">
        <v>396</v>
      </c>
    </row>
    <row r="114" spans="2:6" s="99" customFormat="1" ht="36">
      <c r="B114" s="100">
        <v>41346</v>
      </c>
      <c r="C114" s="101" t="s">
        <v>397</v>
      </c>
      <c r="D114" s="102" t="s">
        <v>57</v>
      </c>
      <c r="E114" s="102" t="s">
        <v>107</v>
      </c>
      <c r="F114" s="102" t="s">
        <v>398</v>
      </c>
    </row>
    <row r="115" spans="2:6" s="99" customFormat="1" ht="18">
      <c r="B115" s="100">
        <v>41348</v>
      </c>
      <c r="C115" s="101" t="s">
        <v>399</v>
      </c>
      <c r="D115" s="102" t="s">
        <v>55</v>
      </c>
      <c r="E115" s="102" t="s">
        <v>96</v>
      </c>
      <c r="F115" s="102" t="s">
        <v>336</v>
      </c>
    </row>
    <row r="116" spans="2:6" s="99" customFormat="1" ht="18">
      <c r="B116" s="100">
        <v>41348</v>
      </c>
      <c r="C116" s="101" t="s">
        <v>400</v>
      </c>
      <c r="D116" s="102" t="s">
        <v>55</v>
      </c>
      <c r="E116" s="102" t="s">
        <v>96</v>
      </c>
      <c r="F116" s="102" t="s">
        <v>401</v>
      </c>
    </row>
    <row r="117" spans="2:6" s="99" customFormat="1" ht="18">
      <c r="B117" s="100">
        <v>41348</v>
      </c>
      <c r="C117" s="101" t="s">
        <v>402</v>
      </c>
      <c r="D117" s="102" t="s">
        <v>55</v>
      </c>
      <c r="E117" s="102" t="s">
        <v>96</v>
      </c>
      <c r="F117" s="102" t="s">
        <v>403</v>
      </c>
    </row>
    <row r="118" spans="2:6" s="99" customFormat="1" ht="31.5" customHeight="1">
      <c r="B118" s="100">
        <v>41348</v>
      </c>
      <c r="C118" s="101" t="s">
        <v>613</v>
      </c>
      <c r="D118" s="102" t="s">
        <v>55</v>
      </c>
      <c r="E118" s="102" t="s">
        <v>96</v>
      </c>
      <c r="F118" s="102" t="s">
        <v>614</v>
      </c>
    </row>
    <row r="119" spans="2:6" s="99" customFormat="1" ht="18">
      <c r="B119" s="100">
        <v>41348</v>
      </c>
      <c r="C119" s="101" t="s">
        <v>290</v>
      </c>
      <c r="D119" s="102" t="s">
        <v>55</v>
      </c>
      <c r="E119" s="102" t="s">
        <v>96</v>
      </c>
      <c r="F119" s="102" t="s">
        <v>629</v>
      </c>
    </row>
    <row r="120" spans="2:6" s="99" customFormat="1" ht="18">
      <c r="B120" s="100">
        <v>41348</v>
      </c>
      <c r="C120" s="101" t="s">
        <v>630</v>
      </c>
      <c r="D120" s="102" t="s">
        <v>55</v>
      </c>
      <c r="E120" s="102" t="s">
        <v>96</v>
      </c>
      <c r="F120" s="102" t="s">
        <v>631</v>
      </c>
    </row>
    <row r="121" spans="2:6" s="99" customFormat="1" ht="18">
      <c r="B121" s="100">
        <v>41348</v>
      </c>
      <c r="C121" s="101" t="s">
        <v>632</v>
      </c>
      <c r="D121" s="102" t="s">
        <v>54</v>
      </c>
      <c r="E121" s="102" t="s">
        <v>119</v>
      </c>
      <c r="F121" s="102" t="s">
        <v>633</v>
      </c>
    </row>
    <row r="122" spans="2:6" s="99" customFormat="1" ht="36">
      <c r="B122" s="100">
        <v>41352</v>
      </c>
      <c r="C122" s="101" t="s">
        <v>334</v>
      </c>
      <c r="D122" s="102" t="s">
        <v>56</v>
      </c>
      <c r="E122" s="102" t="s">
        <v>99</v>
      </c>
      <c r="F122" s="102" t="s">
        <v>615</v>
      </c>
    </row>
    <row r="123" spans="2:6" s="99" customFormat="1" ht="18">
      <c r="B123" s="100">
        <v>41353</v>
      </c>
      <c r="C123" s="101" t="s">
        <v>616</v>
      </c>
      <c r="D123" s="102" t="s">
        <v>55</v>
      </c>
      <c r="E123" s="102" t="s">
        <v>96</v>
      </c>
      <c r="F123" s="102" t="s">
        <v>617</v>
      </c>
    </row>
    <row r="124" spans="2:6" s="99" customFormat="1" ht="36">
      <c r="B124" s="100">
        <v>41353</v>
      </c>
      <c r="C124" s="101" t="s">
        <v>618</v>
      </c>
      <c r="D124" s="102" t="s">
        <v>57</v>
      </c>
      <c r="E124" s="102" t="s">
        <v>107</v>
      </c>
      <c r="F124" s="102" t="s">
        <v>619</v>
      </c>
    </row>
    <row r="125" spans="2:6" s="99" customFormat="1" ht="36">
      <c r="B125" s="100">
        <v>41353</v>
      </c>
      <c r="C125" s="101" t="s">
        <v>620</v>
      </c>
      <c r="D125" s="102" t="s">
        <v>55</v>
      </c>
      <c r="E125" s="102" t="s">
        <v>96</v>
      </c>
      <c r="F125" s="102" t="s">
        <v>621</v>
      </c>
    </row>
    <row r="126" spans="2:6" s="99" customFormat="1" ht="54">
      <c r="B126" s="100">
        <v>41353</v>
      </c>
      <c r="C126" s="101" t="s">
        <v>622</v>
      </c>
      <c r="D126" s="102" t="s">
        <v>57</v>
      </c>
      <c r="E126" s="102" t="s">
        <v>107</v>
      </c>
      <c r="F126" s="102" t="s">
        <v>623</v>
      </c>
    </row>
    <row r="127" spans="2:6" s="99" customFormat="1" ht="36">
      <c r="B127" s="100">
        <v>41353</v>
      </c>
      <c r="C127" s="101" t="s">
        <v>624</v>
      </c>
      <c r="D127" s="102" t="s">
        <v>57</v>
      </c>
      <c r="E127" s="102" t="s">
        <v>107</v>
      </c>
      <c r="F127" s="102" t="s">
        <v>625</v>
      </c>
    </row>
    <row r="128" spans="2:6" s="99" customFormat="1" ht="18">
      <c r="B128" s="100">
        <v>41353</v>
      </c>
      <c r="C128" s="101" t="s">
        <v>359</v>
      </c>
      <c r="D128" s="102" t="s">
        <v>55</v>
      </c>
      <c r="E128" s="102" t="s">
        <v>96</v>
      </c>
      <c r="F128" s="102" t="s">
        <v>319</v>
      </c>
    </row>
    <row r="129" spans="2:6" s="99" customFormat="1" ht="18">
      <c r="B129" s="100">
        <v>41353</v>
      </c>
      <c r="C129" s="101" t="s">
        <v>634</v>
      </c>
      <c r="D129" s="102" t="s">
        <v>55</v>
      </c>
      <c r="E129" s="102" t="s">
        <v>96</v>
      </c>
      <c r="F129" s="102" t="s">
        <v>635</v>
      </c>
    </row>
    <row r="130" spans="2:6" s="99" customFormat="1" ht="18">
      <c r="B130" s="100">
        <v>41353</v>
      </c>
      <c r="C130" s="101" t="s">
        <v>636</v>
      </c>
      <c r="D130" s="102" t="s">
        <v>55</v>
      </c>
      <c r="E130" s="102" t="s">
        <v>96</v>
      </c>
      <c r="F130" s="102" t="s">
        <v>637</v>
      </c>
    </row>
    <row r="131" spans="2:6" s="99" customFormat="1" ht="18">
      <c r="B131" s="100">
        <v>41354</v>
      </c>
      <c r="C131" s="101" t="s">
        <v>376</v>
      </c>
      <c r="D131" s="102" t="s">
        <v>55</v>
      </c>
      <c r="E131" s="102" t="s">
        <v>96</v>
      </c>
      <c r="F131" s="102" t="s">
        <v>291</v>
      </c>
    </row>
    <row r="132" spans="2:6" s="99" customFormat="1" ht="18">
      <c r="B132" s="100">
        <v>41354</v>
      </c>
      <c r="C132" s="101" t="s">
        <v>400</v>
      </c>
      <c r="D132" s="102" t="s">
        <v>55</v>
      </c>
      <c r="E132" s="102" t="s">
        <v>96</v>
      </c>
      <c r="F132" s="102" t="s">
        <v>626</v>
      </c>
    </row>
    <row r="133" spans="2:6" s="99" customFormat="1" ht="18">
      <c r="B133" s="100">
        <v>41355</v>
      </c>
      <c r="C133" s="101" t="s">
        <v>290</v>
      </c>
      <c r="D133" s="102" t="s">
        <v>55</v>
      </c>
      <c r="E133" s="102" t="s">
        <v>96</v>
      </c>
      <c r="F133" s="102" t="s">
        <v>291</v>
      </c>
    </row>
    <row r="134" spans="2:6" s="99" customFormat="1" ht="18">
      <c r="B134" s="100">
        <v>41355</v>
      </c>
      <c r="C134" s="101" t="s">
        <v>627</v>
      </c>
      <c r="D134" s="102" t="s">
        <v>55</v>
      </c>
      <c r="E134" s="102" t="s">
        <v>96</v>
      </c>
      <c r="F134" s="102" t="s">
        <v>628</v>
      </c>
    </row>
    <row r="135" spans="2:6" s="99" customFormat="1" ht="18">
      <c r="B135" s="100">
        <v>41355</v>
      </c>
      <c r="C135" s="101" t="s">
        <v>290</v>
      </c>
      <c r="D135" s="102" t="s">
        <v>55</v>
      </c>
      <c r="E135" s="102" t="s">
        <v>96</v>
      </c>
      <c r="F135" s="102" t="s">
        <v>291</v>
      </c>
    </row>
    <row r="136" spans="2:6" s="99" customFormat="1" ht="18">
      <c r="B136" s="100">
        <v>41355</v>
      </c>
      <c r="C136" s="101" t="s">
        <v>649</v>
      </c>
      <c r="D136" s="102" t="s">
        <v>55</v>
      </c>
      <c r="E136" s="102" t="s">
        <v>96</v>
      </c>
      <c r="F136" s="102" t="s">
        <v>291</v>
      </c>
    </row>
    <row r="137" spans="2:6" s="99" customFormat="1" ht="18">
      <c r="B137" s="100">
        <v>41359</v>
      </c>
      <c r="C137" s="101" t="s">
        <v>616</v>
      </c>
      <c r="D137" s="102" t="s">
        <v>55</v>
      </c>
      <c r="E137" s="102" t="s">
        <v>96</v>
      </c>
      <c r="F137" s="102" t="s">
        <v>291</v>
      </c>
    </row>
    <row r="138" spans="2:6" s="99" customFormat="1" ht="18">
      <c r="B138" s="100">
        <v>41359</v>
      </c>
      <c r="C138" s="101" t="s">
        <v>638</v>
      </c>
      <c r="D138" s="102" t="s">
        <v>55</v>
      </c>
      <c r="E138" s="102" t="s">
        <v>96</v>
      </c>
      <c r="F138" s="102" t="s">
        <v>639</v>
      </c>
    </row>
    <row r="139" spans="2:6" s="99" customFormat="1" ht="18">
      <c r="B139" s="100">
        <v>41359</v>
      </c>
      <c r="C139" s="101" t="s">
        <v>640</v>
      </c>
      <c r="D139" s="102" t="s">
        <v>55</v>
      </c>
      <c r="E139" s="102" t="s">
        <v>96</v>
      </c>
      <c r="F139" s="102" t="s">
        <v>641</v>
      </c>
    </row>
    <row r="140" spans="2:6" s="99" customFormat="1" ht="18">
      <c r="B140" s="100">
        <v>41362</v>
      </c>
      <c r="C140" s="101" t="s">
        <v>622</v>
      </c>
      <c r="D140" s="102" t="s">
        <v>55</v>
      </c>
      <c r="E140" s="102" t="s">
        <v>96</v>
      </c>
      <c r="F140" s="102" t="s">
        <v>342</v>
      </c>
    </row>
    <row r="141" spans="2:6" s="99" customFormat="1" ht="18">
      <c r="B141" s="100">
        <v>41362</v>
      </c>
      <c r="C141" s="101" t="s">
        <v>622</v>
      </c>
      <c r="D141" s="102" t="s">
        <v>55</v>
      </c>
      <c r="E141" s="102" t="s">
        <v>96</v>
      </c>
      <c r="F141" s="102" t="s">
        <v>642</v>
      </c>
    </row>
    <row r="142" spans="2:6" s="99" customFormat="1" ht="18">
      <c r="B142" s="100">
        <v>41362</v>
      </c>
      <c r="C142" s="101" t="s">
        <v>622</v>
      </c>
      <c r="D142" s="102" t="s">
        <v>55</v>
      </c>
      <c r="E142" s="102" t="s">
        <v>96</v>
      </c>
      <c r="F142" s="102" t="s">
        <v>643</v>
      </c>
    </row>
    <row r="143" spans="2:6" s="99" customFormat="1" ht="18">
      <c r="B143" s="100">
        <v>41362</v>
      </c>
      <c r="C143" s="101" t="s">
        <v>644</v>
      </c>
      <c r="D143" s="102" t="s">
        <v>55</v>
      </c>
      <c r="E143" s="102" t="s">
        <v>96</v>
      </c>
      <c r="F143" s="102" t="s">
        <v>645</v>
      </c>
    </row>
    <row r="144" spans="2:6" s="99" customFormat="1" ht="54">
      <c r="B144" s="100">
        <v>41362</v>
      </c>
      <c r="C144" s="101" t="s">
        <v>622</v>
      </c>
      <c r="D144" s="102" t="s">
        <v>57</v>
      </c>
      <c r="E144" s="102" t="s">
        <v>107</v>
      </c>
      <c r="F144" s="102" t="s">
        <v>646</v>
      </c>
    </row>
    <row r="145" spans="2:6" s="99" customFormat="1" ht="36">
      <c r="B145" s="100">
        <v>41362</v>
      </c>
      <c r="C145" s="101" t="s">
        <v>647</v>
      </c>
      <c r="D145" s="102" t="s">
        <v>61</v>
      </c>
      <c r="E145" s="102" t="s">
        <v>142</v>
      </c>
      <c r="F145" s="102" t="s">
        <v>648</v>
      </c>
    </row>
    <row r="146" spans="2:6" s="99" customFormat="1" ht="36">
      <c r="B146" s="100">
        <v>41362</v>
      </c>
      <c r="C146" s="101" t="s">
        <v>290</v>
      </c>
      <c r="D146" s="102" t="s">
        <v>61</v>
      </c>
      <c r="E146" s="102" t="s">
        <v>142</v>
      </c>
      <c r="F146" s="102" t="s">
        <v>650</v>
      </c>
    </row>
    <row r="147" spans="2:6" s="99" customFormat="1" ht="18">
      <c r="B147" s="100">
        <v>41365</v>
      </c>
      <c r="C147" s="101" t="s">
        <v>651</v>
      </c>
      <c r="D147" s="102" t="s">
        <v>55</v>
      </c>
      <c r="E147" s="102" t="s">
        <v>96</v>
      </c>
      <c r="F147" s="102" t="s">
        <v>652</v>
      </c>
    </row>
    <row r="148" spans="2:6" s="99" customFormat="1" ht="18">
      <c r="B148" s="100">
        <v>41365</v>
      </c>
      <c r="C148" s="101" t="s">
        <v>653</v>
      </c>
      <c r="D148" s="102" t="s">
        <v>55</v>
      </c>
      <c r="E148" s="102" t="s">
        <v>96</v>
      </c>
      <c r="F148" s="102" t="s">
        <v>291</v>
      </c>
    </row>
    <row r="149" spans="2:6" s="99" customFormat="1" ht="36">
      <c r="B149" s="100">
        <v>41366</v>
      </c>
      <c r="C149" s="101" t="s">
        <v>290</v>
      </c>
      <c r="D149" s="102" t="s">
        <v>57</v>
      </c>
      <c r="E149" s="102" t="s">
        <v>107</v>
      </c>
      <c r="F149" s="102" t="s">
        <v>654</v>
      </c>
    </row>
    <row r="150" spans="2:6" s="99" customFormat="1" ht="36">
      <c r="B150" s="100">
        <v>41366</v>
      </c>
      <c r="C150" s="101" t="s">
        <v>655</v>
      </c>
      <c r="D150" s="102" t="s">
        <v>57</v>
      </c>
      <c r="E150" s="102" t="s">
        <v>107</v>
      </c>
      <c r="F150" s="102" t="s">
        <v>656</v>
      </c>
    </row>
    <row r="151" spans="2:6" s="99" customFormat="1" ht="18">
      <c r="B151" s="100">
        <v>41366</v>
      </c>
      <c r="C151" s="101" t="s">
        <v>657</v>
      </c>
      <c r="D151" s="102" t="s">
        <v>55</v>
      </c>
      <c r="E151" s="102" t="s">
        <v>96</v>
      </c>
      <c r="F151" s="102" t="s">
        <v>658</v>
      </c>
    </row>
    <row r="152" spans="2:6" s="99" customFormat="1" ht="18">
      <c r="B152" s="100">
        <v>41366</v>
      </c>
      <c r="C152" s="101" t="s">
        <v>622</v>
      </c>
      <c r="D152" s="102" t="s">
        <v>55</v>
      </c>
      <c r="E152" s="102" t="s">
        <v>96</v>
      </c>
      <c r="F152" s="102" t="s">
        <v>659</v>
      </c>
    </row>
    <row r="153" spans="2:6" s="99" customFormat="1" ht="36">
      <c r="B153" s="100">
        <v>41366</v>
      </c>
      <c r="C153" s="101" t="s">
        <v>660</v>
      </c>
      <c r="D153" s="102" t="s">
        <v>57</v>
      </c>
      <c r="E153" s="102" t="s">
        <v>107</v>
      </c>
      <c r="F153" s="102" t="s">
        <v>661</v>
      </c>
    </row>
    <row r="154" spans="2:6" s="99" customFormat="1" ht="18">
      <c r="B154" s="100">
        <v>41367</v>
      </c>
      <c r="C154" s="101" t="s">
        <v>662</v>
      </c>
      <c r="D154" s="102" t="s">
        <v>55</v>
      </c>
      <c r="E154" s="102" t="s">
        <v>96</v>
      </c>
      <c r="F154" s="102" t="s">
        <v>663</v>
      </c>
    </row>
    <row r="155" spans="1:6" s="99" customFormat="1" ht="18">
      <c r="A155" s="45"/>
      <c r="B155" s="100">
        <v>41368</v>
      </c>
      <c r="C155" s="101" t="s">
        <v>664</v>
      </c>
      <c r="D155" s="102" t="s">
        <v>55</v>
      </c>
      <c r="E155" s="102" t="s">
        <v>96</v>
      </c>
      <c r="F155" s="102" t="s">
        <v>291</v>
      </c>
    </row>
    <row r="156" spans="2:10" s="99" customFormat="1" ht="36">
      <c r="B156" s="100">
        <v>41369</v>
      </c>
      <c r="C156" s="101" t="s">
        <v>180</v>
      </c>
      <c r="D156" s="102" t="s">
        <v>55</v>
      </c>
      <c r="E156" s="102" t="s">
        <v>96</v>
      </c>
      <c r="F156" s="102" t="s">
        <v>873</v>
      </c>
      <c r="G156" s="45"/>
      <c r="H156" s="45"/>
      <c r="I156" s="45"/>
      <c r="J156" s="45"/>
    </row>
    <row r="157" spans="2:6" s="99" customFormat="1" ht="18">
      <c r="B157" s="100">
        <v>41369</v>
      </c>
      <c r="C157" s="101" t="s">
        <v>665</v>
      </c>
      <c r="D157" s="102" t="s">
        <v>55</v>
      </c>
      <c r="E157" s="102" t="s">
        <v>96</v>
      </c>
      <c r="F157" s="102" t="s">
        <v>291</v>
      </c>
    </row>
    <row r="158" spans="2:6" s="99" customFormat="1" ht="36">
      <c r="B158" s="100">
        <v>41373</v>
      </c>
      <c r="C158" s="101" t="s">
        <v>666</v>
      </c>
      <c r="D158" s="102" t="s">
        <v>57</v>
      </c>
      <c r="E158" s="102" t="s">
        <v>107</v>
      </c>
      <c r="F158" s="102" t="s">
        <v>667</v>
      </c>
    </row>
    <row r="159" spans="2:6" s="99" customFormat="1" ht="18">
      <c r="B159" s="100">
        <v>41374</v>
      </c>
      <c r="C159" s="101" t="s">
        <v>668</v>
      </c>
      <c r="D159" s="102" t="s">
        <v>54</v>
      </c>
      <c r="E159" s="102" t="s">
        <v>119</v>
      </c>
      <c r="F159" s="102" t="s">
        <v>669</v>
      </c>
    </row>
    <row r="160" spans="2:6" s="99" customFormat="1" ht="18">
      <c r="B160" s="100">
        <v>41374</v>
      </c>
      <c r="C160" s="101" t="s">
        <v>670</v>
      </c>
      <c r="D160" s="102" t="s">
        <v>55</v>
      </c>
      <c r="E160" s="102" t="s">
        <v>96</v>
      </c>
      <c r="F160" s="102" t="s">
        <v>342</v>
      </c>
    </row>
    <row r="161" spans="2:6" s="99" customFormat="1" ht="36">
      <c r="B161" s="100">
        <v>41375</v>
      </c>
      <c r="C161" s="101" t="s">
        <v>671</v>
      </c>
      <c r="D161" s="102" t="s">
        <v>55</v>
      </c>
      <c r="E161" s="102" t="s">
        <v>96</v>
      </c>
      <c r="F161" s="102" t="s">
        <v>672</v>
      </c>
    </row>
    <row r="162" spans="2:6" s="99" customFormat="1" ht="18">
      <c r="B162" s="100">
        <v>41375</v>
      </c>
      <c r="C162" s="101" t="s">
        <v>673</v>
      </c>
      <c r="D162" s="102" t="s">
        <v>55</v>
      </c>
      <c r="E162" s="102" t="s">
        <v>96</v>
      </c>
      <c r="F162" s="102" t="s">
        <v>674</v>
      </c>
    </row>
    <row r="163" spans="2:6" s="99" customFormat="1" ht="18">
      <c r="B163" s="100">
        <v>41375</v>
      </c>
      <c r="C163" s="101" t="s">
        <v>290</v>
      </c>
      <c r="D163" s="102" t="s">
        <v>55</v>
      </c>
      <c r="E163" s="102" t="s">
        <v>96</v>
      </c>
      <c r="F163" s="102" t="s">
        <v>291</v>
      </c>
    </row>
    <row r="164" spans="2:6" s="99" customFormat="1" ht="18">
      <c r="B164" s="100">
        <v>41375</v>
      </c>
      <c r="C164" s="101" t="s">
        <v>290</v>
      </c>
      <c r="D164" s="102" t="s">
        <v>55</v>
      </c>
      <c r="E164" s="102" t="s">
        <v>96</v>
      </c>
      <c r="F164" s="102" t="s">
        <v>291</v>
      </c>
    </row>
    <row r="165" spans="2:6" s="99" customFormat="1" ht="18">
      <c r="B165" s="100">
        <v>41376</v>
      </c>
      <c r="C165" s="101" t="s">
        <v>334</v>
      </c>
      <c r="D165" s="102" t="s">
        <v>55</v>
      </c>
      <c r="E165" s="102" t="s">
        <v>96</v>
      </c>
      <c r="F165" s="102" t="s">
        <v>675</v>
      </c>
    </row>
    <row r="166" spans="2:6" s="99" customFormat="1" ht="36">
      <c r="B166" s="100">
        <v>41376</v>
      </c>
      <c r="C166" s="101" t="s">
        <v>334</v>
      </c>
      <c r="D166" s="102" t="s">
        <v>57</v>
      </c>
      <c r="E166" s="102" t="s">
        <v>107</v>
      </c>
      <c r="F166" s="102" t="s">
        <v>676</v>
      </c>
    </row>
    <row r="167" spans="2:6" s="99" customFormat="1" ht="36">
      <c r="B167" s="100">
        <v>41376</v>
      </c>
      <c r="C167" s="101" t="s">
        <v>677</v>
      </c>
      <c r="D167" s="102" t="s">
        <v>55</v>
      </c>
      <c r="E167" s="102" t="s">
        <v>96</v>
      </c>
      <c r="F167" s="102" t="s">
        <v>678</v>
      </c>
    </row>
    <row r="168" spans="2:6" s="99" customFormat="1" ht="18">
      <c r="B168" s="100">
        <v>41376</v>
      </c>
      <c r="C168" s="101" t="s">
        <v>334</v>
      </c>
      <c r="D168" s="102" t="s">
        <v>55</v>
      </c>
      <c r="E168" s="102" t="s">
        <v>96</v>
      </c>
      <c r="F168" s="102" t="s">
        <v>679</v>
      </c>
    </row>
    <row r="169" spans="2:6" s="99" customFormat="1" ht="18">
      <c r="B169" s="100">
        <v>41376</v>
      </c>
      <c r="C169" s="101" t="s">
        <v>334</v>
      </c>
      <c r="D169" s="102" t="s">
        <v>55</v>
      </c>
      <c r="E169" s="102" t="s">
        <v>96</v>
      </c>
      <c r="F169" s="102" t="s">
        <v>680</v>
      </c>
    </row>
    <row r="170" spans="2:6" s="99" customFormat="1" ht="18">
      <c r="B170" s="100">
        <v>41379</v>
      </c>
      <c r="C170" s="101" t="s">
        <v>681</v>
      </c>
      <c r="D170" s="102" t="s">
        <v>55</v>
      </c>
      <c r="E170" s="102" t="s">
        <v>96</v>
      </c>
      <c r="F170" s="102" t="s">
        <v>317</v>
      </c>
    </row>
    <row r="171" spans="2:6" s="99" customFormat="1" ht="18">
      <c r="B171" s="100">
        <v>41380</v>
      </c>
      <c r="C171" s="101" t="s">
        <v>682</v>
      </c>
      <c r="D171" s="102" t="s">
        <v>55</v>
      </c>
      <c r="E171" s="102" t="s">
        <v>96</v>
      </c>
      <c r="F171" s="102" t="s">
        <v>291</v>
      </c>
    </row>
    <row r="172" spans="2:6" s="99" customFormat="1" ht="18">
      <c r="B172" s="100">
        <v>41380</v>
      </c>
      <c r="C172" s="101" t="s">
        <v>359</v>
      </c>
      <c r="D172" s="102" t="s">
        <v>55</v>
      </c>
      <c r="E172" s="102" t="s">
        <v>96</v>
      </c>
      <c r="F172" s="102" t="s">
        <v>683</v>
      </c>
    </row>
    <row r="173" spans="2:6" s="99" customFormat="1" ht="18">
      <c r="B173" s="100">
        <v>41381</v>
      </c>
      <c r="C173" s="101" t="s">
        <v>684</v>
      </c>
      <c r="D173" s="102" t="s">
        <v>58</v>
      </c>
      <c r="E173" s="102" t="s">
        <v>109</v>
      </c>
      <c r="F173" s="102" t="s">
        <v>685</v>
      </c>
    </row>
    <row r="174" spans="2:6" s="99" customFormat="1" ht="18">
      <c r="B174" s="100">
        <v>41381</v>
      </c>
      <c r="C174" s="101" t="s">
        <v>318</v>
      </c>
      <c r="D174" s="102" t="s">
        <v>58</v>
      </c>
      <c r="E174" s="102" t="s">
        <v>109</v>
      </c>
      <c r="F174" s="102" t="s">
        <v>686</v>
      </c>
    </row>
    <row r="175" spans="2:6" s="99" customFormat="1" ht="18">
      <c r="B175" s="100">
        <v>41382</v>
      </c>
      <c r="C175" s="101" t="s">
        <v>687</v>
      </c>
      <c r="D175" s="102" t="s">
        <v>55</v>
      </c>
      <c r="E175" s="102" t="s">
        <v>96</v>
      </c>
      <c r="F175" s="102" t="s">
        <v>688</v>
      </c>
    </row>
    <row r="176" spans="2:6" s="99" customFormat="1" ht="36">
      <c r="B176" s="100">
        <v>41382</v>
      </c>
      <c r="C176" s="101" t="s">
        <v>689</v>
      </c>
      <c r="D176" s="102" t="s">
        <v>57</v>
      </c>
      <c r="E176" s="102" t="s">
        <v>107</v>
      </c>
      <c r="F176" s="102" t="s">
        <v>690</v>
      </c>
    </row>
    <row r="177" spans="2:6" s="99" customFormat="1" ht="18">
      <c r="B177" s="100">
        <v>41382</v>
      </c>
      <c r="C177" s="101" t="s">
        <v>290</v>
      </c>
      <c r="D177" s="102" t="s">
        <v>55</v>
      </c>
      <c r="E177" s="102" t="s">
        <v>96</v>
      </c>
      <c r="F177" s="102" t="s">
        <v>691</v>
      </c>
    </row>
    <row r="178" spans="2:6" s="99" customFormat="1" ht="18">
      <c r="B178" s="100">
        <v>41382</v>
      </c>
      <c r="C178" s="101" t="s">
        <v>290</v>
      </c>
      <c r="D178" s="102" t="s">
        <v>55</v>
      </c>
      <c r="E178" s="102" t="s">
        <v>96</v>
      </c>
      <c r="F178" s="102" t="s">
        <v>692</v>
      </c>
    </row>
    <row r="179" spans="2:6" s="99" customFormat="1" ht="18">
      <c r="B179" s="100">
        <v>41386</v>
      </c>
      <c r="C179" s="101" t="s">
        <v>693</v>
      </c>
      <c r="D179" s="102" t="s">
        <v>55</v>
      </c>
      <c r="E179" s="102" t="s">
        <v>96</v>
      </c>
      <c r="F179" s="102" t="s">
        <v>291</v>
      </c>
    </row>
    <row r="180" spans="2:6" s="99" customFormat="1" ht="18">
      <c r="B180" s="100">
        <v>41386</v>
      </c>
      <c r="C180" s="101" t="s">
        <v>290</v>
      </c>
      <c r="D180" s="102" t="s">
        <v>55</v>
      </c>
      <c r="E180" s="102" t="s">
        <v>96</v>
      </c>
      <c r="F180" s="102" t="s">
        <v>291</v>
      </c>
    </row>
    <row r="181" spans="2:6" s="99" customFormat="1" ht="18">
      <c r="B181" s="100">
        <v>41386</v>
      </c>
      <c r="C181" s="101" t="s">
        <v>694</v>
      </c>
      <c r="D181" s="102" t="s">
        <v>58</v>
      </c>
      <c r="E181" s="102" t="s">
        <v>109</v>
      </c>
      <c r="F181" s="102" t="s">
        <v>695</v>
      </c>
    </row>
    <row r="182" spans="2:6" s="99" customFormat="1" ht="18">
      <c r="B182" s="100">
        <v>41386</v>
      </c>
      <c r="C182" s="101" t="s">
        <v>696</v>
      </c>
      <c r="D182" s="102" t="s">
        <v>55</v>
      </c>
      <c r="E182" s="102" t="s">
        <v>96</v>
      </c>
      <c r="F182" s="102" t="s">
        <v>291</v>
      </c>
    </row>
    <row r="183" spans="2:6" s="99" customFormat="1" ht="36">
      <c r="B183" s="100">
        <v>41387</v>
      </c>
      <c r="C183" s="101" t="s">
        <v>697</v>
      </c>
      <c r="D183" s="102" t="s">
        <v>57</v>
      </c>
      <c r="E183" s="102" t="s">
        <v>107</v>
      </c>
      <c r="F183" s="102" t="s">
        <v>698</v>
      </c>
    </row>
    <row r="184" spans="2:6" s="99" customFormat="1" ht="18">
      <c r="B184" s="100">
        <v>41388</v>
      </c>
      <c r="C184" s="101" t="s">
        <v>290</v>
      </c>
      <c r="D184" s="102" t="s">
        <v>55</v>
      </c>
      <c r="E184" s="102" t="s">
        <v>96</v>
      </c>
      <c r="F184" s="102" t="s">
        <v>699</v>
      </c>
    </row>
    <row r="185" spans="2:6" s="99" customFormat="1" ht="18">
      <c r="B185" s="100">
        <v>41388</v>
      </c>
      <c r="C185" s="101" t="s">
        <v>700</v>
      </c>
      <c r="D185" s="102" t="s">
        <v>55</v>
      </c>
      <c r="E185" s="102" t="s">
        <v>96</v>
      </c>
      <c r="F185" s="102" t="s">
        <v>291</v>
      </c>
    </row>
    <row r="186" spans="2:6" s="99" customFormat="1" ht="18">
      <c r="B186" s="100">
        <v>41388</v>
      </c>
      <c r="C186" s="101" t="s">
        <v>700</v>
      </c>
      <c r="D186" s="102" t="s">
        <v>55</v>
      </c>
      <c r="E186" s="102" t="s">
        <v>96</v>
      </c>
      <c r="F186" s="102" t="s">
        <v>291</v>
      </c>
    </row>
    <row r="187" spans="2:6" s="99" customFormat="1" ht="18">
      <c r="B187" s="100">
        <v>41388</v>
      </c>
      <c r="C187" s="101" t="s">
        <v>701</v>
      </c>
      <c r="D187" s="102" t="s">
        <v>55</v>
      </c>
      <c r="E187" s="102" t="s">
        <v>96</v>
      </c>
      <c r="F187" s="102" t="s">
        <v>291</v>
      </c>
    </row>
    <row r="188" spans="2:6" s="99" customFormat="1" ht="18">
      <c r="B188" s="100">
        <v>41388</v>
      </c>
      <c r="C188" s="101" t="s">
        <v>702</v>
      </c>
      <c r="D188" s="102" t="s">
        <v>55</v>
      </c>
      <c r="E188" s="102" t="s">
        <v>96</v>
      </c>
      <c r="F188" s="102" t="s">
        <v>703</v>
      </c>
    </row>
    <row r="189" spans="2:6" s="99" customFormat="1" ht="18">
      <c r="B189" s="100">
        <v>41389</v>
      </c>
      <c r="C189" s="101" t="s">
        <v>704</v>
      </c>
      <c r="D189" s="102" t="s">
        <v>55</v>
      </c>
      <c r="E189" s="102" t="s">
        <v>96</v>
      </c>
      <c r="F189" s="102" t="s">
        <v>705</v>
      </c>
    </row>
    <row r="190" spans="2:6" s="99" customFormat="1" ht="18">
      <c r="B190" s="100">
        <v>41389</v>
      </c>
      <c r="C190" s="101" t="s">
        <v>706</v>
      </c>
      <c r="D190" s="102" t="s">
        <v>55</v>
      </c>
      <c r="E190" s="102" t="s">
        <v>96</v>
      </c>
      <c r="F190" s="102" t="s">
        <v>291</v>
      </c>
    </row>
    <row r="191" spans="2:6" s="99" customFormat="1" ht="18">
      <c r="B191" s="100">
        <v>41389</v>
      </c>
      <c r="C191" s="101" t="s">
        <v>707</v>
      </c>
      <c r="D191" s="102" t="s">
        <v>55</v>
      </c>
      <c r="E191" s="102" t="s">
        <v>96</v>
      </c>
      <c r="F191" s="102" t="s">
        <v>708</v>
      </c>
    </row>
    <row r="192" spans="2:6" s="99" customFormat="1" ht="18">
      <c r="B192" s="100">
        <v>41389</v>
      </c>
      <c r="C192" s="101" t="s">
        <v>702</v>
      </c>
      <c r="D192" s="102" t="s">
        <v>55</v>
      </c>
      <c r="E192" s="102" t="s">
        <v>96</v>
      </c>
      <c r="F192" s="102" t="s">
        <v>336</v>
      </c>
    </row>
    <row r="193" spans="2:6" s="99" customFormat="1" ht="18">
      <c r="B193" s="100">
        <v>41393</v>
      </c>
      <c r="C193" s="101" t="s">
        <v>709</v>
      </c>
      <c r="D193" s="102" t="s">
        <v>55</v>
      </c>
      <c r="E193" s="102" t="s">
        <v>96</v>
      </c>
      <c r="F193" s="102" t="s">
        <v>710</v>
      </c>
    </row>
    <row r="194" spans="2:6" s="99" customFormat="1" ht="18">
      <c r="B194" s="100">
        <v>41393</v>
      </c>
      <c r="C194" s="101" t="s">
        <v>613</v>
      </c>
      <c r="D194" s="102" t="s">
        <v>55</v>
      </c>
      <c r="E194" s="102" t="s">
        <v>96</v>
      </c>
      <c r="F194" s="102" t="s">
        <v>711</v>
      </c>
    </row>
    <row r="195" spans="2:6" s="99" customFormat="1" ht="18">
      <c r="B195" s="100">
        <v>41393</v>
      </c>
      <c r="C195" s="101" t="s">
        <v>712</v>
      </c>
      <c r="D195" s="102" t="s">
        <v>55</v>
      </c>
      <c r="E195" s="102" t="s">
        <v>96</v>
      </c>
      <c r="F195" s="102" t="s">
        <v>291</v>
      </c>
    </row>
    <row r="196" spans="2:6" s="99" customFormat="1" ht="18">
      <c r="B196" s="100">
        <v>41393</v>
      </c>
      <c r="C196" s="101" t="s">
        <v>713</v>
      </c>
      <c r="D196" s="102" t="s">
        <v>55</v>
      </c>
      <c r="E196" s="102" t="s">
        <v>96</v>
      </c>
      <c r="F196" s="102" t="s">
        <v>714</v>
      </c>
    </row>
    <row r="197" spans="2:6" s="99" customFormat="1" ht="18">
      <c r="B197" s="100">
        <v>41393</v>
      </c>
      <c r="C197" s="101" t="s">
        <v>713</v>
      </c>
      <c r="D197" s="102" t="s">
        <v>55</v>
      </c>
      <c r="E197" s="102" t="s">
        <v>96</v>
      </c>
      <c r="F197" s="102" t="s">
        <v>291</v>
      </c>
    </row>
    <row r="198" spans="2:6" s="99" customFormat="1" ht="18">
      <c r="B198" s="100">
        <v>41394</v>
      </c>
      <c r="C198" s="101" t="s">
        <v>715</v>
      </c>
      <c r="D198" s="102" t="s">
        <v>55</v>
      </c>
      <c r="E198" s="102" t="s">
        <v>96</v>
      </c>
      <c r="F198" s="102" t="s">
        <v>291</v>
      </c>
    </row>
    <row r="199" spans="2:6" s="99" customFormat="1" ht="18">
      <c r="B199" s="100">
        <v>41394</v>
      </c>
      <c r="C199" s="101" t="s">
        <v>716</v>
      </c>
      <c r="D199" s="102" t="s">
        <v>55</v>
      </c>
      <c r="E199" s="102" t="s">
        <v>96</v>
      </c>
      <c r="F199" s="102" t="s">
        <v>304</v>
      </c>
    </row>
    <row r="200" spans="2:6" s="99" customFormat="1" ht="18">
      <c r="B200" s="100">
        <v>41394</v>
      </c>
      <c r="C200" s="101" t="s">
        <v>717</v>
      </c>
      <c r="D200" s="102" t="s">
        <v>55</v>
      </c>
      <c r="E200" s="102" t="s">
        <v>96</v>
      </c>
      <c r="F200" s="102" t="s">
        <v>718</v>
      </c>
    </row>
    <row r="201" spans="2:6" s="99" customFormat="1" ht="36">
      <c r="B201" s="100">
        <v>41394</v>
      </c>
      <c r="C201" s="101" t="s">
        <v>719</v>
      </c>
      <c r="D201" s="102" t="s">
        <v>77</v>
      </c>
      <c r="E201" s="102" t="s">
        <v>127</v>
      </c>
      <c r="F201" s="102" t="s">
        <v>720</v>
      </c>
    </row>
    <row r="202" spans="2:6" s="99" customFormat="1" ht="36">
      <c r="B202" s="100">
        <v>41394</v>
      </c>
      <c r="C202" s="101" t="s">
        <v>721</v>
      </c>
      <c r="D202" s="102" t="s">
        <v>77</v>
      </c>
      <c r="E202" s="102" t="s">
        <v>127</v>
      </c>
      <c r="F202" s="102" t="s">
        <v>722</v>
      </c>
    </row>
    <row r="203" spans="2:6" s="99" customFormat="1" ht="36">
      <c r="B203" s="100">
        <v>41394</v>
      </c>
      <c r="C203" s="101" t="s">
        <v>723</v>
      </c>
      <c r="D203" s="102" t="s">
        <v>77</v>
      </c>
      <c r="E203" s="102" t="s">
        <v>127</v>
      </c>
      <c r="F203" s="102" t="s">
        <v>724</v>
      </c>
    </row>
    <row r="204" spans="2:6" s="99" customFormat="1" ht="18">
      <c r="B204" s="100">
        <v>41394</v>
      </c>
      <c r="C204" s="101" t="s">
        <v>684</v>
      </c>
      <c r="D204" s="102" t="s">
        <v>58</v>
      </c>
      <c r="E204" s="102" t="s">
        <v>109</v>
      </c>
      <c r="F204" s="102" t="s">
        <v>725</v>
      </c>
    </row>
    <row r="205" spans="2:6" s="99" customFormat="1" ht="36">
      <c r="B205" s="100">
        <v>41394</v>
      </c>
      <c r="C205" s="101" t="s">
        <v>726</v>
      </c>
      <c r="D205" s="102" t="s">
        <v>61</v>
      </c>
      <c r="E205" s="102" t="s">
        <v>142</v>
      </c>
      <c r="F205" s="102" t="s">
        <v>727</v>
      </c>
    </row>
    <row r="206" spans="1:6" s="99" customFormat="1" ht="18">
      <c r="A206" s="45"/>
      <c r="B206" s="100">
        <v>41394</v>
      </c>
      <c r="C206" s="101" t="s">
        <v>320</v>
      </c>
      <c r="D206" s="102" t="s">
        <v>58</v>
      </c>
      <c r="E206" s="102" t="s">
        <v>109</v>
      </c>
      <c r="F206" s="102" t="s">
        <v>728</v>
      </c>
    </row>
    <row r="207" spans="2:10" s="99" customFormat="1" ht="54">
      <c r="B207" s="100">
        <v>41399</v>
      </c>
      <c r="C207" s="101" t="s">
        <v>863</v>
      </c>
      <c r="D207" s="102" t="s">
        <v>154</v>
      </c>
      <c r="E207" s="102" t="s">
        <v>855</v>
      </c>
      <c r="F207" s="102" t="s">
        <v>864</v>
      </c>
      <c r="G207" s="45"/>
      <c r="H207" s="45"/>
      <c r="I207" s="45"/>
      <c r="J207" s="45"/>
    </row>
    <row r="208" spans="2:6" s="99" customFormat="1" ht="54">
      <c r="B208" s="100">
        <v>41399</v>
      </c>
      <c r="C208" s="101" t="s">
        <v>863</v>
      </c>
      <c r="D208" s="102" t="s">
        <v>154</v>
      </c>
      <c r="E208" s="102" t="s">
        <v>855</v>
      </c>
      <c r="F208" s="102" t="s">
        <v>864</v>
      </c>
    </row>
    <row r="209" spans="2:6" s="99" customFormat="1" ht="18">
      <c r="B209" s="100">
        <v>41401</v>
      </c>
      <c r="C209" s="101" t="s">
        <v>290</v>
      </c>
      <c r="D209" s="102" t="s">
        <v>55</v>
      </c>
      <c r="E209" s="102" t="s">
        <v>96</v>
      </c>
      <c r="F209" s="102" t="s">
        <v>291</v>
      </c>
    </row>
    <row r="210" spans="2:6" s="99" customFormat="1" ht="36">
      <c r="B210" s="100">
        <v>41401</v>
      </c>
      <c r="C210" s="101" t="s">
        <v>729</v>
      </c>
      <c r="D210" s="102" t="s">
        <v>55</v>
      </c>
      <c r="E210" s="102" t="s">
        <v>96</v>
      </c>
      <c r="F210" s="102" t="s">
        <v>730</v>
      </c>
    </row>
    <row r="211" spans="2:6" s="99" customFormat="1" ht="18">
      <c r="B211" s="100">
        <v>41402</v>
      </c>
      <c r="C211" s="101" t="s">
        <v>731</v>
      </c>
      <c r="D211" s="102" t="s">
        <v>55</v>
      </c>
      <c r="E211" s="102" t="s">
        <v>96</v>
      </c>
      <c r="F211" s="102" t="s">
        <v>291</v>
      </c>
    </row>
    <row r="212" spans="2:6" s="99" customFormat="1" ht="18">
      <c r="B212" s="100">
        <v>41402</v>
      </c>
      <c r="C212" s="101" t="s">
        <v>732</v>
      </c>
      <c r="D212" s="102" t="s">
        <v>55</v>
      </c>
      <c r="E212" s="102" t="s">
        <v>96</v>
      </c>
      <c r="F212" s="102" t="s">
        <v>291</v>
      </c>
    </row>
    <row r="213" spans="2:6" s="99" customFormat="1" ht="18">
      <c r="B213" s="100">
        <v>41402</v>
      </c>
      <c r="C213" s="101" t="s">
        <v>733</v>
      </c>
      <c r="D213" s="102" t="s">
        <v>55</v>
      </c>
      <c r="E213" s="102" t="s">
        <v>96</v>
      </c>
      <c r="F213" s="102" t="s">
        <v>734</v>
      </c>
    </row>
    <row r="214" spans="2:6" s="99" customFormat="1" ht="18">
      <c r="B214" s="100">
        <v>41402</v>
      </c>
      <c r="C214" s="101" t="s">
        <v>344</v>
      </c>
      <c r="D214" s="102" t="s">
        <v>55</v>
      </c>
      <c r="E214" s="102" t="s">
        <v>96</v>
      </c>
      <c r="F214" s="102" t="s">
        <v>735</v>
      </c>
    </row>
    <row r="215" spans="2:6" s="99" customFormat="1" ht="18">
      <c r="B215" s="100">
        <v>41404</v>
      </c>
      <c r="C215" s="101" t="s">
        <v>837</v>
      </c>
      <c r="D215" s="102" t="s">
        <v>55</v>
      </c>
      <c r="E215" s="102" t="s">
        <v>96</v>
      </c>
      <c r="F215" s="102" t="s">
        <v>838</v>
      </c>
    </row>
    <row r="216" spans="2:6" s="99" customFormat="1" ht="36">
      <c r="B216" s="100">
        <v>41404</v>
      </c>
      <c r="C216" s="101" t="s">
        <v>622</v>
      </c>
      <c r="D216" s="102" t="s">
        <v>57</v>
      </c>
      <c r="E216" s="102" t="s">
        <v>107</v>
      </c>
      <c r="F216" s="102" t="s">
        <v>839</v>
      </c>
    </row>
    <row r="217" spans="2:6" s="99" customFormat="1" ht="18">
      <c r="B217" s="100">
        <v>41407</v>
      </c>
      <c r="C217" s="101" t="s">
        <v>290</v>
      </c>
      <c r="D217" s="102" t="s">
        <v>55</v>
      </c>
      <c r="E217" s="102" t="s">
        <v>96</v>
      </c>
      <c r="F217" s="102" t="s">
        <v>291</v>
      </c>
    </row>
    <row r="218" spans="2:6" s="99" customFormat="1" ht="18">
      <c r="B218" s="100">
        <v>41407</v>
      </c>
      <c r="C218" s="101" t="s">
        <v>736</v>
      </c>
      <c r="D218" s="102" t="s">
        <v>55</v>
      </c>
      <c r="E218" s="102" t="s">
        <v>96</v>
      </c>
      <c r="F218" s="102" t="s">
        <v>291</v>
      </c>
    </row>
    <row r="219" spans="2:6" s="99" customFormat="1" ht="18">
      <c r="B219" s="100">
        <v>41407</v>
      </c>
      <c r="C219" s="101" t="s">
        <v>290</v>
      </c>
      <c r="D219" s="102" t="s">
        <v>55</v>
      </c>
      <c r="E219" s="102" t="s">
        <v>96</v>
      </c>
      <c r="F219" s="102" t="s">
        <v>291</v>
      </c>
    </row>
    <row r="220" spans="2:6" s="99" customFormat="1" ht="18">
      <c r="B220" s="100">
        <v>41408</v>
      </c>
      <c r="C220" s="101" t="s">
        <v>733</v>
      </c>
      <c r="D220" s="102" t="s">
        <v>55</v>
      </c>
      <c r="E220" s="102" t="s">
        <v>96</v>
      </c>
      <c r="F220" s="102" t="s">
        <v>336</v>
      </c>
    </row>
    <row r="221" spans="2:6" s="99" customFormat="1" ht="18">
      <c r="B221" s="100">
        <v>41409</v>
      </c>
      <c r="C221" s="101" t="s">
        <v>290</v>
      </c>
      <c r="D221" s="102" t="s">
        <v>55</v>
      </c>
      <c r="E221" s="102" t="s">
        <v>96</v>
      </c>
      <c r="F221" s="102" t="s">
        <v>737</v>
      </c>
    </row>
    <row r="222" spans="2:6" s="99" customFormat="1" ht="18">
      <c r="B222" s="100">
        <v>41410</v>
      </c>
      <c r="C222" s="101" t="s">
        <v>738</v>
      </c>
      <c r="D222" s="102" t="s">
        <v>55</v>
      </c>
      <c r="E222" s="102" t="s">
        <v>96</v>
      </c>
      <c r="F222" s="102" t="s">
        <v>739</v>
      </c>
    </row>
    <row r="223" spans="2:6" s="99" customFormat="1" ht="18">
      <c r="B223" s="100">
        <v>41410</v>
      </c>
      <c r="C223" s="101" t="s">
        <v>740</v>
      </c>
      <c r="D223" s="102" t="s">
        <v>55</v>
      </c>
      <c r="E223" s="102" t="s">
        <v>96</v>
      </c>
      <c r="F223" s="102" t="s">
        <v>291</v>
      </c>
    </row>
    <row r="224" spans="2:6" s="99" customFormat="1" ht="18">
      <c r="B224" s="100">
        <v>41410</v>
      </c>
      <c r="C224" s="101" t="s">
        <v>693</v>
      </c>
      <c r="D224" s="102" t="s">
        <v>55</v>
      </c>
      <c r="E224" s="102" t="s">
        <v>96</v>
      </c>
      <c r="F224" s="102" t="s">
        <v>291</v>
      </c>
    </row>
    <row r="225" spans="2:6" s="99" customFormat="1" ht="36">
      <c r="B225" s="100">
        <v>41410</v>
      </c>
      <c r="C225" s="101" t="s">
        <v>741</v>
      </c>
      <c r="D225" s="102" t="s">
        <v>58</v>
      </c>
      <c r="E225" s="102" t="s">
        <v>109</v>
      </c>
      <c r="F225" s="102" t="s">
        <v>742</v>
      </c>
    </row>
    <row r="226" spans="2:6" s="99" customFormat="1" ht="18">
      <c r="B226" s="100">
        <v>41411</v>
      </c>
      <c r="C226" s="101" t="s">
        <v>743</v>
      </c>
      <c r="D226" s="102" t="s">
        <v>55</v>
      </c>
      <c r="E226" s="102" t="s">
        <v>96</v>
      </c>
      <c r="F226" s="102" t="s">
        <v>744</v>
      </c>
    </row>
    <row r="227" spans="2:6" s="99" customFormat="1" ht="18">
      <c r="B227" s="100">
        <v>41411</v>
      </c>
      <c r="C227" s="101" t="s">
        <v>745</v>
      </c>
      <c r="D227" s="102" t="s">
        <v>58</v>
      </c>
      <c r="E227" s="102" t="s">
        <v>109</v>
      </c>
      <c r="F227" s="102" t="s">
        <v>746</v>
      </c>
    </row>
    <row r="228" spans="2:6" s="99" customFormat="1" ht="18">
      <c r="B228" s="100">
        <v>41411</v>
      </c>
      <c r="C228" s="101" t="s">
        <v>745</v>
      </c>
      <c r="D228" s="102" t="s">
        <v>55</v>
      </c>
      <c r="E228" s="102" t="s">
        <v>96</v>
      </c>
      <c r="F228" s="102" t="s">
        <v>621</v>
      </c>
    </row>
    <row r="229" spans="2:6" s="99" customFormat="1" ht="36">
      <c r="B229" s="100">
        <v>41411</v>
      </c>
      <c r="C229" s="101" t="s">
        <v>747</v>
      </c>
      <c r="D229" s="102" t="s">
        <v>58</v>
      </c>
      <c r="E229" s="102" t="s">
        <v>109</v>
      </c>
      <c r="F229" s="102" t="s">
        <v>748</v>
      </c>
    </row>
    <row r="230" spans="2:6" s="99" customFormat="1" ht="36">
      <c r="B230" s="100">
        <v>41411</v>
      </c>
      <c r="C230" s="101" t="s">
        <v>334</v>
      </c>
      <c r="D230" s="102" t="s">
        <v>153</v>
      </c>
      <c r="E230" s="102" t="s">
        <v>570</v>
      </c>
      <c r="F230" s="102" t="s">
        <v>749</v>
      </c>
    </row>
    <row r="231" spans="2:6" s="99" customFormat="1" ht="18">
      <c r="B231" s="100">
        <v>41411</v>
      </c>
      <c r="C231" s="101" t="s">
        <v>334</v>
      </c>
      <c r="D231" s="102" t="s">
        <v>55</v>
      </c>
      <c r="E231" s="102" t="s">
        <v>96</v>
      </c>
      <c r="F231" s="102" t="s">
        <v>750</v>
      </c>
    </row>
    <row r="232" spans="2:6" s="99" customFormat="1" ht="18">
      <c r="B232" s="100">
        <v>41411</v>
      </c>
      <c r="C232" s="101" t="s">
        <v>318</v>
      </c>
      <c r="D232" s="102" t="s">
        <v>58</v>
      </c>
      <c r="E232" s="102" t="s">
        <v>109</v>
      </c>
      <c r="F232" s="102" t="s">
        <v>789</v>
      </c>
    </row>
    <row r="233" spans="2:6" s="99" customFormat="1" ht="18">
      <c r="B233" s="100">
        <v>41414</v>
      </c>
      <c r="C233" s="101" t="s">
        <v>290</v>
      </c>
      <c r="D233" s="102" t="s">
        <v>58</v>
      </c>
      <c r="E233" s="102" t="s">
        <v>109</v>
      </c>
      <c r="F233" s="102" t="s">
        <v>840</v>
      </c>
    </row>
    <row r="234" spans="2:6" s="99" customFormat="1" ht="18">
      <c r="B234" s="100">
        <v>41414</v>
      </c>
      <c r="C234" s="101" t="s">
        <v>290</v>
      </c>
      <c r="D234" s="102" t="s">
        <v>55</v>
      </c>
      <c r="E234" s="102" t="s">
        <v>96</v>
      </c>
      <c r="F234" s="102" t="s">
        <v>699</v>
      </c>
    </row>
    <row r="235" spans="2:6" s="99" customFormat="1" ht="18">
      <c r="B235" s="100">
        <v>41416</v>
      </c>
      <c r="C235" s="101" t="s">
        <v>294</v>
      </c>
      <c r="D235" s="102" t="s">
        <v>55</v>
      </c>
      <c r="E235" s="102" t="s">
        <v>96</v>
      </c>
      <c r="F235" s="102" t="s">
        <v>777</v>
      </c>
    </row>
    <row r="236" spans="2:6" s="99" customFormat="1" ht="18">
      <c r="B236" s="100">
        <v>41421</v>
      </c>
      <c r="C236" s="101" t="s">
        <v>778</v>
      </c>
      <c r="D236" s="102" t="s">
        <v>55</v>
      </c>
      <c r="E236" s="102" t="s">
        <v>96</v>
      </c>
      <c r="F236" s="102" t="s">
        <v>779</v>
      </c>
    </row>
    <row r="237" spans="2:6" s="99" customFormat="1" ht="36">
      <c r="B237" s="100">
        <v>41421</v>
      </c>
      <c r="C237" s="101" t="s">
        <v>780</v>
      </c>
      <c r="D237" s="102" t="s">
        <v>57</v>
      </c>
      <c r="E237" s="102" t="s">
        <v>107</v>
      </c>
      <c r="F237" s="102" t="s">
        <v>781</v>
      </c>
    </row>
    <row r="238" spans="2:6" s="99" customFormat="1" ht="18">
      <c r="B238" s="100">
        <v>41421</v>
      </c>
      <c r="C238" s="101" t="s">
        <v>782</v>
      </c>
      <c r="D238" s="102" t="s">
        <v>55</v>
      </c>
      <c r="E238" s="102" t="s">
        <v>96</v>
      </c>
      <c r="F238" s="102" t="s">
        <v>319</v>
      </c>
    </row>
    <row r="239" spans="2:6" s="99" customFormat="1" ht="18">
      <c r="B239" s="100">
        <v>41421</v>
      </c>
      <c r="C239" s="101" t="s">
        <v>783</v>
      </c>
      <c r="D239" s="102" t="s">
        <v>55</v>
      </c>
      <c r="E239" s="102" t="s">
        <v>96</v>
      </c>
      <c r="F239" s="102" t="s">
        <v>784</v>
      </c>
    </row>
    <row r="240" spans="2:6" s="99" customFormat="1" ht="36">
      <c r="B240" s="100">
        <v>41421</v>
      </c>
      <c r="C240" s="101" t="s">
        <v>783</v>
      </c>
      <c r="D240" s="102" t="s">
        <v>57</v>
      </c>
      <c r="E240" s="102" t="s">
        <v>107</v>
      </c>
      <c r="F240" s="102" t="s">
        <v>785</v>
      </c>
    </row>
    <row r="241" spans="2:6" s="99" customFormat="1" ht="36">
      <c r="B241" s="100">
        <v>41421</v>
      </c>
      <c r="C241" s="101" t="s">
        <v>622</v>
      </c>
      <c r="D241" s="102" t="s">
        <v>57</v>
      </c>
      <c r="E241" s="102" t="s">
        <v>107</v>
      </c>
      <c r="F241" s="102" t="s">
        <v>786</v>
      </c>
    </row>
    <row r="242" spans="2:6" s="99" customFormat="1" ht="18">
      <c r="B242" s="100">
        <v>41421</v>
      </c>
      <c r="C242" s="101" t="s">
        <v>399</v>
      </c>
      <c r="D242" s="102" t="s">
        <v>55</v>
      </c>
      <c r="E242" s="102" t="s">
        <v>96</v>
      </c>
      <c r="F242" s="102" t="s">
        <v>336</v>
      </c>
    </row>
    <row r="243" spans="2:6" s="99" customFormat="1" ht="18">
      <c r="B243" s="100">
        <v>41421</v>
      </c>
      <c r="C243" s="101" t="s">
        <v>787</v>
      </c>
      <c r="D243" s="102" t="s">
        <v>55</v>
      </c>
      <c r="E243" s="102" t="s">
        <v>96</v>
      </c>
      <c r="F243" s="102" t="s">
        <v>291</v>
      </c>
    </row>
    <row r="244" spans="2:6" s="99" customFormat="1" ht="18">
      <c r="B244" s="100">
        <v>41421</v>
      </c>
      <c r="C244" s="101" t="s">
        <v>400</v>
      </c>
      <c r="D244" s="102" t="s">
        <v>55</v>
      </c>
      <c r="E244" s="102" t="s">
        <v>96</v>
      </c>
      <c r="F244" s="102" t="s">
        <v>291</v>
      </c>
    </row>
    <row r="245" spans="2:6" s="99" customFormat="1" ht="18">
      <c r="B245" s="100">
        <v>41423</v>
      </c>
      <c r="C245" s="101" t="s">
        <v>828</v>
      </c>
      <c r="D245" s="102" t="s">
        <v>54</v>
      </c>
      <c r="E245" s="102" t="s">
        <v>119</v>
      </c>
      <c r="F245" s="102" t="s">
        <v>829</v>
      </c>
    </row>
    <row r="246" spans="2:6" s="99" customFormat="1" ht="18">
      <c r="B246" s="100">
        <v>41424</v>
      </c>
      <c r="C246" s="101" t="s">
        <v>830</v>
      </c>
      <c r="D246" s="102" t="s">
        <v>58</v>
      </c>
      <c r="E246" s="102" t="s">
        <v>109</v>
      </c>
      <c r="F246" s="102" t="s">
        <v>831</v>
      </c>
    </row>
    <row r="247" spans="2:6" s="99" customFormat="1" ht="18">
      <c r="B247" s="100">
        <v>41424</v>
      </c>
      <c r="C247" s="101" t="s">
        <v>290</v>
      </c>
      <c r="D247" s="102" t="s">
        <v>58</v>
      </c>
      <c r="E247" s="102" t="s">
        <v>109</v>
      </c>
      <c r="F247" s="102" t="s">
        <v>832</v>
      </c>
    </row>
    <row r="248" spans="2:6" s="99" customFormat="1" ht="18">
      <c r="B248" s="100">
        <v>41424</v>
      </c>
      <c r="C248" s="101" t="s">
        <v>290</v>
      </c>
      <c r="D248" s="102" t="s">
        <v>58</v>
      </c>
      <c r="E248" s="102" t="s">
        <v>109</v>
      </c>
      <c r="F248" s="102" t="s">
        <v>833</v>
      </c>
    </row>
    <row r="249" spans="2:6" s="99" customFormat="1" ht="18">
      <c r="B249" s="100">
        <v>41424</v>
      </c>
      <c r="C249" s="101" t="s">
        <v>622</v>
      </c>
      <c r="D249" s="102" t="s">
        <v>55</v>
      </c>
      <c r="E249" s="102" t="s">
        <v>96</v>
      </c>
      <c r="F249" s="102" t="s">
        <v>834</v>
      </c>
    </row>
    <row r="250" spans="2:6" s="99" customFormat="1" ht="18">
      <c r="B250" s="100">
        <v>41424</v>
      </c>
      <c r="C250" s="101" t="s">
        <v>344</v>
      </c>
      <c r="D250" s="102" t="s">
        <v>55</v>
      </c>
      <c r="E250" s="102" t="s">
        <v>96</v>
      </c>
      <c r="F250" s="102" t="s">
        <v>319</v>
      </c>
    </row>
    <row r="251" spans="2:6" s="99" customFormat="1" ht="36">
      <c r="B251" s="100">
        <v>41424</v>
      </c>
      <c r="C251" s="101" t="s">
        <v>835</v>
      </c>
      <c r="D251" s="102" t="s">
        <v>57</v>
      </c>
      <c r="E251" s="102" t="s">
        <v>107</v>
      </c>
      <c r="F251" s="102" t="s">
        <v>836</v>
      </c>
    </row>
    <row r="252" spans="2:6" s="99" customFormat="1" ht="18">
      <c r="B252" s="100">
        <v>41424</v>
      </c>
      <c r="C252" s="101" t="s">
        <v>732</v>
      </c>
      <c r="D252" s="102" t="s">
        <v>55</v>
      </c>
      <c r="E252" s="102" t="s">
        <v>96</v>
      </c>
      <c r="F252" s="102" t="s">
        <v>841</v>
      </c>
    </row>
    <row r="253" spans="2:6" s="99" customFormat="1" ht="36">
      <c r="B253" s="100">
        <v>41425</v>
      </c>
      <c r="C253" s="101" t="s">
        <v>842</v>
      </c>
      <c r="D253" s="102" t="s">
        <v>65</v>
      </c>
      <c r="E253" s="102" t="s">
        <v>113</v>
      </c>
      <c r="F253" s="102" t="s">
        <v>843</v>
      </c>
    </row>
    <row r="254" spans="2:6" s="99" customFormat="1" ht="18">
      <c r="B254" s="100">
        <v>41425</v>
      </c>
      <c r="C254" s="101" t="s">
        <v>613</v>
      </c>
      <c r="D254" s="102" t="s">
        <v>55</v>
      </c>
      <c r="E254" s="102" t="s">
        <v>96</v>
      </c>
      <c r="F254" s="101" t="s">
        <v>844</v>
      </c>
    </row>
    <row r="255" spans="2:6" s="99" customFormat="1" ht="36">
      <c r="B255" s="100">
        <v>41430</v>
      </c>
      <c r="C255" s="101" t="s">
        <v>180</v>
      </c>
      <c r="D255" s="102" t="s">
        <v>55</v>
      </c>
      <c r="E255" s="102" t="s">
        <v>96</v>
      </c>
      <c r="F255" s="102" t="s">
        <v>870</v>
      </c>
    </row>
    <row r="256" spans="2:6" s="99" customFormat="1" ht="54">
      <c r="B256" s="100">
        <v>41431</v>
      </c>
      <c r="C256" s="101" t="s">
        <v>863</v>
      </c>
      <c r="D256" s="102" t="s">
        <v>154</v>
      </c>
      <c r="E256" s="102" t="s">
        <v>855</v>
      </c>
      <c r="F256" s="102" t="s">
        <v>1075</v>
      </c>
    </row>
    <row r="257" spans="2:6" s="99" customFormat="1" ht="18">
      <c r="B257" s="100">
        <v>41432</v>
      </c>
      <c r="C257" s="101" t="s">
        <v>964</v>
      </c>
      <c r="D257" s="102" t="s">
        <v>55</v>
      </c>
      <c r="E257" s="102" t="s">
        <v>96</v>
      </c>
      <c r="F257" s="102" t="s">
        <v>965</v>
      </c>
    </row>
    <row r="258" spans="2:6" s="99" customFormat="1" ht="36">
      <c r="B258" s="100">
        <v>41433</v>
      </c>
      <c r="C258" s="101" t="s">
        <v>966</v>
      </c>
      <c r="D258" s="102" t="s">
        <v>65</v>
      </c>
      <c r="E258" s="102" t="s">
        <v>113</v>
      </c>
      <c r="F258" s="102" t="s">
        <v>967</v>
      </c>
    </row>
    <row r="259" spans="2:6" s="99" customFormat="1" ht="36">
      <c r="B259" s="100">
        <v>41433</v>
      </c>
      <c r="C259" s="101" t="s">
        <v>290</v>
      </c>
      <c r="D259" s="102" t="s">
        <v>65</v>
      </c>
      <c r="E259" s="102" t="s">
        <v>113</v>
      </c>
      <c r="F259" s="102" t="s">
        <v>968</v>
      </c>
    </row>
    <row r="260" spans="2:6" s="99" customFormat="1" ht="18">
      <c r="B260" s="100">
        <v>41433</v>
      </c>
      <c r="C260" s="101" t="s">
        <v>290</v>
      </c>
      <c r="D260" s="102" t="s">
        <v>55</v>
      </c>
      <c r="E260" s="102" t="s">
        <v>96</v>
      </c>
      <c r="F260" s="102" t="s">
        <v>969</v>
      </c>
    </row>
    <row r="261" spans="2:6" s="99" customFormat="1" ht="18">
      <c r="B261" s="100">
        <v>41433</v>
      </c>
      <c r="C261" s="101" t="s">
        <v>290</v>
      </c>
      <c r="D261" s="102" t="s">
        <v>55</v>
      </c>
      <c r="E261" s="102" t="s">
        <v>96</v>
      </c>
      <c r="F261" s="102" t="s">
        <v>970</v>
      </c>
    </row>
    <row r="262" spans="2:6" s="99" customFormat="1" ht="18">
      <c r="B262" s="100">
        <v>41433</v>
      </c>
      <c r="C262" s="101" t="s">
        <v>290</v>
      </c>
      <c r="D262" s="102" t="s">
        <v>55</v>
      </c>
      <c r="E262" s="102" t="s">
        <v>96</v>
      </c>
      <c r="F262" s="102" t="s">
        <v>968</v>
      </c>
    </row>
    <row r="263" spans="2:6" s="99" customFormat="1" ht="18">
      <c r="B263" s="100">
        <v>41433</v>
      </c>
      <c r="C263" s="101" t="s">
        <v>740</v>
      </c>
      <c r="D263" s="102" t="s">
        <v>55</v>
      </c>
      <c r="E263" s="102" t="s">
        <v>96</v>
      </c>
      <c r="F263" s="102" t="s">
        <v>971</v>
      </c>
    </row>
    <row r="264" spans="2:6" s="99" customFormat="1" ht="18">
      <c r="B264" s="100">
        <v>41433</v>
      </c>
      <c r="C264" s="101" t="s">
        <v>740</v>
      </c>
      <c r="D264" s="102" t="s">
        <v>55</v>
      </c>
      <c r="E264" s="102" t="s">
        <v>96</v>
      </c>
      <c r="F264" s="102" t="s">
        <v>972</v>
      </c>
    </row>
    <row r="265" spans="2:6" s="99" customFormat="1" ht="18">
      <c r="B265" s="100">
        <v>41433</v>
      </c>
      <c r="C265" s="101" t="s">
        <v>973</v>
      </c>
      <c r="D265" s="102" t="s">
        <v>55</v>
      </c>
      <c r="E265" s="102" t="s">
        <v>96</v>
      </c>
      <c r="F265" s="102" t="s">
        <v>974</v>
      </c>
    </row>
    <row r="266" spans="2:6" s="99" customFormat="1" ht="18">
      <c r="B266" s="100">
        <v>41433</v>
      </c>
      <c r="C266" s="101" t="s">
        <v>975</v>
      </c>
      <c r="D266" s="102" t="s">
        <v>55</v>
      </c>
      <c r="E266" s="102" t="s">
        <v>96</v>
      </c>
      <c r="F266" s="102" t="s">
        <v>976</v>
      </c>
    </row>
    <row r="267" spans="2:6" s="99" customFormat="1" ht="18">
      <c r="B267" s="100">
        <v>41433</v>
      </c>
      <c r="C267" s="101" t="s">
        <v>977</v>
      </c>
      <c r="D267" s="102" t="s">
        <v>55</v>
      </c>
      <c r="E267" s="102" t="s">
        <v>96</v>
      </c>
      <c r="F267" s="102" t="s">
        <v>978</v>
      </c>
    </row>
    <row r="268" spans="2:6" s="99" customFormat="1" ht="18">
      <c r="B268" s="100">
        <v>41433</v>
      </c>
      <c r="C268" s="101" t="s">
        <v>980</v>
      </c>
      <c r="D268" s="102" t="s">
        <v>55</v>
      </c>
      <c r="E268" s="102" t="s">
        <v>96</v>
      </c>
      <c r="F268" s="102" t="s">
        <v>979</v>
      </c>
    </row>
    <row r="269" spans="2:6" s="99" customFormat="1" ht="18">
      <c r="B269" s="100">
        <v>41433</v>
      </c>
      <c r="C269" s="101" t="s">
        <v>290</v>
      </c>
      <c r="D269" s="102" t="s">
        <v>55</v>
      </c>
      <c r="E269" s="102" t="s">
        <v>96</v>
      </c>
      <c r="F269" s="102" t="s">
        <v>979</v>
      </c>
    </row>
    <row r="270" spans="2:6" s="99" customFormat="1" ht="18">
      <c r="B270" s="100">
        <v>41433</v>
      </c>
      <c r="C270" s="101" t="s">
        <v>290</v>
      </c>
      <c r="D270" s="102" t="s">
        <v>55</v>
      </c>
      <c r="E270" s="102" t="s">
        <v>96</v>
      </c>
      <c r="F270" s="102" t="s">
        <v>718</v>
      </c>
    </row>
    <row r="271" spans="2:6" s="99" customFormat="1" ht="18">
      <c r="B271" s="100">
        <v>41433</v>
      </c>
      <c r="C271" s="101" t="s">
        <v>981</v>
      </c>
      <c r="D271" s="102" t="s">
        <v>55</v>
      </c>
      <c r="E271" s="102" t="s">
        <v>96</v>
      </c>
      <c r="F271" s="102" t="s">
        <v>699</v>
      </c>
    </row>
    <row r="272" spans="2:6" s="99" customFormat="1" ht="36">
      <c r="B272" s="100">
        <v>41433</v>
      </c>
      <c r="C272" s="101" t="s">
        <v>983</v>
      </c>
      <c r="D272" s="102" t="s">
        <v>55</v>
      </c>
      <c r="E272" s="102" t="s">
        <v>96</v>
      </c>
      <c r="F272" s="102" t="s">
        <v>982</v>
      </c>
    </row>
    <row r="273" spans="2:6" s="99" customFormat="1" ht="36">
      <c r="B273" s="100">
        <v>41433</v>
      </c>
      <c r="C273" s="101" t="s">
        <v>318</v>
      </c>
      <c r="D273" s="102" t="s">
        <v>55</v>
      </c>
      <c r="E273" s="102" t="s">
        <v>96</v>
      </c>
      <c r="F273" s="102" t="s">
        <v>984</v>
      </c>
    </row>
    <row r="274" spans="2:6" s="99" customFormat="1" ht="18">
      <c r="B274" s="100">
        <v>41433</v>
      </c>
      <c r="C274" s="101" t="s">
        <v>290</v>
      </c>
      <c r="D274" s="102" t="s">
        <v>55</v>
      </c>
      <c r="E274" s="102" t="s">
        <v>96</v>
      </c>
      <c r="F274" s="102" t="s">
        <v>985</v>
      </c>
    </row>
    <row r="275" spans="2:6" s="99" customFormat="1" ht="18">
      <c r="B275" s="100">
        <v>41433</v>
      </c>
      <c r="C275" s="101" t="s">
        <v>290</v>
      </c>
      <c r="D275" s="102" t="s">
        <v>55</v>
      </c>
      <c r="E275" s="102" t="s">
        <v>96</v>
      </c>
      <c r="F275" s="102" t="s">
        <v>986</v>
      </c>
    </row>
    <row r="276" spans="2:6" s="99" customFormat="1" ht="18">
      <c r="B276" s="100">
        <v>41433</v>
      </c>
      <c r="C276" s="101" t="s">
        <v>290</v>
      </c>
      <c r="D276" s="102" t="s">
        <v>55</v>
      </c>
      <c r="E276" s="102" t="s">
        <v>96</v>
      </c>
      <c r="F276" s="102" t="s">
        <v>987</v>
      </c>
    </row>
    <row r="277" spans="2:6" s="99" customFormat="1" ht="18">
      <c r="B277" s="100">
        <v>41433</v>
      </c>
      <c r="C277" s="101" t="s">
        <v>290</v>
      </c>
      <c r="D277" s="102" t="s">
        <v>55</v>
      </c>
      <c r="E277" s="102" t="s">
        <v>96</v>
      </c>
      <c r="F277" s="102" t="s">
        <v>988</v>
      </c>
    </row>
    <row r="278" spans="2:6" s="99" customFormat="1" ht="18">
      <c r="B278" s="100">
        <v>41433</v>
      </c>
      <c r="C278" s="101" t="s">
        <v>290</v>
      </c>
      <c r="D278" s="102" t="s">
        <v>55</v>
      </c>
      <c r="E278" s="102" t="s">
        <v>96</v>
      </c>
      <c r="F278" s="102" t="s">
        <v>989</v>
      </c>
    </row>
    <row r="279" spans="2:6" s="99" customFormat="1" ht="18">
      <c r="B279" s="100">
        <v>41433</v>
      </c>
      <c r="C279" s="101" t="s">
        <v>290</v>
      </c>
      <c r="D279" s="102" t="s">
        <v>55</v>
      </c>
      <c r="E279" s="102" t="s">
        <v>96</v>
      </c>
      <c r="F279" s="102" t="s">
        <v>990</v>
      </c>
    </row>
    <row r="280" spans="2:6" s="99" customFormat="1" ht="18">
      <c r="B280" s="100">
        <v>41433</v>
      </c>
      <c r="C280" s="101" t="s">
        <v>630</v>
      </c>
      <c r="D280" s="102" t="s">
        <v>55</v>
      </c>
      <c r="E280" s="102" t="s">
        <v>96</v>
      </c>
      <c r="F280" s="102" t="s">
        <v>902</v>
      </c>
    </row>
    <row r="281" spans="2:6" s="99" customFormat="1" ht="36">
      <c r="B281" s="100">
        <v>41433</v>
      </c>
      <c r="C281" s="101" t="s">
        <v>294</v>
      </c>
      <c r="D281" s="102" t="s">
        <v>55</v>
      </c>
      <c r="E281" s="102" t="s">
        <v>96</v>
      </c>
      <c r="F281" s="102" t="s">
        <v>991</v>
      </c>
    </row>
    <row r="282" spans="2:6" s="99" customFormat="1" ht="18">
      <c r="B282" s="100">
        <v>41433</v>
      </c>
      <c r="C282" s="101" t="s">
        <v>992</v>
      </c>
      <c r="D282" s="102" t="s">
        <v>55</v>
      </c>
      <c r="E282" s="102" t="s">
        <v>96</v>
      </c>
      <c r="F282" s="102" t="s">
        <v>993</v>
      </c>
    </row>
    <row r="283" spans="2:6" s="99" customFormat="1" ht="18">
      <c r="B283" s="100">
        <v>41433</v>
      </c>
      <c r="C283" s="101" t="s">
        <v>290</v>
      </c>
      <c r="D283" s="102" t="s">
        <v>55</v>
      </c>
      <c r="E283" s="102" t="s">
        <v>96</v>
      </c>
      <c r="F283" s="102" t="s">
        <v>994</v>
      </c>
    </row>
    <row r="284" spans="2:6" s="99" customFormat="1" ht="18">
      <c r="B284" s="100">
        <v>41433</v>
      </c>
      <c r="C284" s="101" t="s">
        <v>290</v>
      </c>
      <c r="D284" s="102" t="s">
        <v>55</v>
      </c>
      <c r="E284" s="102" t="s">
        <v>96</v>
      </c>
      <c r="F284" s="102" t="s">
        <v>995</v>
      </c>
    </row>
    <row r="285" spans="2:6" s="99" customFormat="1" ht="36">
      <c r="B285" s="100">
        <v>41433</v>
      </c>
      <c r="C285" s="101" t="s">
        <v>1117</v>
      </c>
      <c r="D285" s="102" t="s">
        <v>55</v>
      </c>
      <c r="E285" s="102" t="s">
        <v>96</v>
      </c>
      <c r="F285" s="102" t="s">
        <v>996</v>
      </c>
    </row>
    <row r="286" spans="2:6" s="99" customFormat="1" ht="36">
      <c r="B286" s="100">
        <v>41433</v>
      </c>
      <c r="C286" s="101" t="s">
        <v>290</v>
      </c>
      <c r="D286" s="102" t="s">
        <v>55</v>
      </c>
      <c r="E286" s="102" t="s">
        <v>96</v>
      </c>
      <c r="F286" s="102" t="s">
        <v>997</v>
      </c>
    </row>
    <row r="287" spans="2:6" s="99" customFormat="1" ht="18">
      <c r="B287" s="100">
        <v>41433</v>
      </c>
      <c r="C287" s="101" t="s">
        <v>290</v>
      </c>
      <c r="D287" s="102" t="s">
        <v>55</v>
      </c>
      <c r="E287" s="102" t="s">
        <v>96</v>
      </c>
      <c r="F287" s="102"/>
    </row>
    <row r="288" spans="2:6" s="99" customFormat="1" ht="18">
      <c r="B288" s="100">
        <v>41433</v>
      </c>
      <c r="C288" s="101" t="s">
        <v>290</v>
      </c>
      <c r="D288" s="102" t="s">
        <v>55</v>
      </c>
      <c r="E288" s="102" t="s">
        <v>96</v>
      </c>
      <c r="F288" s="102" t="s">
        <v>998</v>
      </c>
    </row>
    <row r="289" spans="2:6" s="99" customFormat="1" ht="18">
      <c r="B289" s="100">
        <v>41433</v>
      </c>
      <c r="C289" s="101" t="s">
        <v>290</v>
      </c>
      <c r="D289" s="102" t="s">
        <v>55</v>
      </c>
      <c r="E289" s="102" t="s">
        <v>96</v>
      </c>
      <c r="F289" s="102" t="s">
        <v>999</v>
      </c>
    </row>
    <row r="290" spans="2:6" s="99" customFormat="1" ht="18">
      <c r="B290" s="100">
        <v>41433</v>
      </c>
      <c r="C290" s="101" t="s">
        <v>290</v>
      </c>
      <c r="D290" s="102" t="s">
        <v>55</v>
      </c>
      <c r="E290" s="102" t="s">
        <v>96</v>
      </c>
      <c r="F290" s="102" t="s">
        <v>1000</v>
      </c>
    </row>
    <row r="291" spans="2:6" s="99" customFormat="1" ht="18">
      <c r="B291" s="100">
        <v>41433</v>
      </c>
      <c r="C291" s="101" t="s">
        <v>290</v>
      </c>
      <c r="D291" s="102" t="s">
        <v>55</v>
      </c>
      <c r="E291" s="102" t="s">
        <v>96</v>
      </c>
      <c r="F291" s="102" t="s">
        <v>1001</v>
      </c>
    </row>
    <row r="292" spans="2:6" s="99" customFormat="1" ht="18">
      <c r="B292" s="100">
        <v>41433</v>
      </c>
      <c r="C292" s="101" t="s">
        <v>290</v>
      </c>
      <c r="D292" s="102" t="s">
        <v>55</v>
      </c>
      <c r="E292" s="102" t="s">
        <v>96</v>
      </c>
      <c r="F292" s="102" t="s">
        <v>998</v>
      </c>
    </row>
    <row r="293" spans="2:6" s="99" customFormat="1" ht="18">
      <c r="B293" s="100">
        <v>41433</v>
      </c>
      <c r="C293" s="101" t="s">
        <v>290</v>
      </c>
      <c r="D293" s="102" t="s">
        <v>55</v>
      </c>
      <c r="E293" s="102" t="s">
        <v>96</v>
      </c>
      <c r="F293" s="102" t="s">
        <v>998</v>
      </c>
    </row>
    <row r="294" spans="2:6" s="99" customFormat="1" ht="18">
      <c r="B294" s="100">
        <v>41433</v>
      </c>
      <c r="C294" s="101" t="s">
        <v>290</v>
      </c>
      <c r="D294" s="102" t="s">
        <v>55</v>
      </c>
      <c r="E294" s="102" t="s">
        <v>96</v>
      </c>
      <c r="F294" s="102" t="s">
        <v>1002</v>
      </c>
    </row>
    <row r="295" spans="2:6" s="99" customFormat="1" ht="18">
      <c r="B295" s="100">
        <v>41433</v>
      </c>
      <c r="C295" s="101" t="s">
        <v>290</v>
      </c>
      <c r="D295" s="102" t="s">
        <v>55</v>
      </c>
      <c r="E295" s="102" t="s">
        <v>96</v>
      </c>
      <c r="F295" s="102" t="s">
        <v>1010</v>
      </c>
    </row>
    <row r="296" spans="2:6" s="99" customFormat="1" ht="18">
      <c r="B296" s="100">
        <v>41433</v>
      </c>
      <c r="C296" s="101" t="s">
        <v>290</v>
      </c>
      <c r="D296" s="102" t="s">
        <v>55</v>
      </c>
      <c r="E296" s="102" t="s">
        <v>96</v>
      </c>
      <c r="F296" s="102" t="s">
        <v>1010</v>
      </c>
    </row>
    <row r="297" spans="2:6" s="99" customFormat="1" ht="18">
      <c r="B297" s="100">
        <v>41433</v>
      </c>
      <c r="C297" s="101" t="s">
        <v>290</v>
      </c>
      <c r="D297" s="102" t="s">
        <v>55</v>
      </c>
      <c r="E297" s="102" t="s">
        <v>96</v>
      </c>
      <c r="F297" s="102" t="s">
        <v>1010</v>
      </c>
    </row>
    <row r="298" spans="2:6" s="99" customFormat="1" ht="18">
      <c r="B298" s="100">
        <v>41433</v>
      </c>
      <c r="C298" s="101" t="s">
        <v>290</v>
      </c>
      <c r="D298" s="102" t="s">
        <v>55</v>
      </c>
      <c r="E298" s="102" t="s">
        <v>96</v>
      </c>
      <c r="F298" s="102" t="s">
        <v>1010</v>
      </c>
    </row>
    <row r="299" spans="2:6" s="99" customFormat="1" ht="18">
      <c r="B299" s="100">
        <v>41433</v>
      </c>
      <c r="C299" s="101" t="s">
        <v>290</v>
      </c>
      <c r="D299" s="102" t="s">
        <v>55</v>
      </c>
      <c r="E299" s="102" t="s">
        <v>96</v>
      </c>
      <c r="F299" s="102" t="s">
        <v>1010</v>
      </c>
    </row>
    <row r="300" spans="2:6" s="99" customFormat="1" ht="36">
      <c r="B300" s="100">
        <v>41433</v>
      </c>
      <c r="C300" s="101" t="s">
        <v>983</v>
      </c>
      <c r="D300" s="102" t="s">
        <v>55</v>
      </c>
      <c r="E300" s="102" t="s">
        <v>96</v>
      </c>
      <c r="F300" s="102" t="s">
        <v>1003</v>
      </c>
    </row>
    <row r="301" spans="2:6" s="99" customFormat="1" ht="18">
      <c r="B301" s="100">
        <v>41433</v>
      </c>
      <c r="C301" s="101" t="s">
        <v>376</v>
      </c>
      <c r="D301" s="102" t="s">
        <v>55</v>
      </c>
      <c r="E301" s="102" t="s">
        <v>96</v>
      </c>
      <c r="F301" s="102" t="s">
        <v>1004</v>
      </c>
    </row>
    <row r="302" spans="2:6" s="99" customFormat="1" ht="18">
      <c r="B302" s="100">
        <v>41433</v>
      </c>
      <c r="C302" s="101" t="s">
        <v>290</v>
      </c>
      <c r="D302" s="102" t="s">
        <v>55</v>
      </c>
      <c r="E302" s="102" t="s">
        <v>96</v>
      </c>
      <c r="F302" s="102" t="s">
        <v>1005</v>
      </c>
    </row>
    <row r="303" spans="2:6" s="99" customFormat="1" ht="36">
      <c r="B303" s="100">
        <v>41433</v>
      </c>
      <c r="C303" s="101" t="s">
        <v>1006</v>
      </c>
      <c r="D303" s="102" t="s">
        <v>55</v>
      </c>
      <c r="E303" s="102" t="s">
        <v>96</v>
      </c>
      <c r="F303" s="102" t="s">
        <v>1007</v>
      </c>
    </row>
    <row r="304" spans="2:6" s="99" customFormat="1" ht="18">
      <c r="B304" s="100">
        <v>41433</v>
      </c>
      <c r="C304" s="101" t="s">
        <v>290</v>
      </c>
      <c r="D304" s="102" t="s">
        <v>55</v>
      </c>
      <c r="E304" s="102" t="s">
        <v>96</v>
      </c>
      <c r="F304" s="102" t="s">
        <v>1008</v>
      </c>
    </row>
    <row r="305" spans="2:6" s="99" customFormat="1" ht="18">
      <c r="B305" s="100">
        <v>41433</v>
      </c>
      <c r="C305" s="101" t="s">
        <v>1009</v>
      </c>
      <c r="D305" s="102" t="s">
        <v>55</v>
      </c>
      <c r="E305" s="102" t="s">
        <v>96</v>
      </c>
      <c r="F305" s="102" t="s">
        <v>1010</v>
      </c>
    </row>
    <row r="306" spans="2:6" s="99" customFormat="1" ht="18">
      <c r="B306" s="100">
        <v>41433</v>
      </c>
      <c r="C306" s="101" t="s">
        <v>290</v>
      </c>
      <c r="D306" s="102" t="s">
        <v>55</v>
      </c>
      <c r="E306" s="102" t="s">
        <v>96</v>
      </c>
      <c r="F306" s="102" t="s">
        <v>1010</v>
      </c>
    </row>
    <row r="307" spans="2:6" s="99" customFormat="1" ht="18">
      <c r="B307" s="100">
        <v>41433</v>
      </c>
      <c r="C307" s="101" t="s">
        <v>290</v>
      </c>
      <c r="D307" s="102" t="s">
        <v>55</v>
      </c>
      <c r="E307" s="102" t="s">
        <v>96</v>
      </c>
      <c r="F307" s="102" t="s">
        <v>1010</v>
      </c>
    </row>
    <row r="308" spans="2:6" s="99" customFormat="1" ht="18">
      <c r="B308" s="100">
        <v>41433</v>
      </c>
      <c r="C308" s="101" t="s">
        <v>290</v>
      </c>
      <c r="D308" s="102" t="s">
        <v>55</v>
      </c>
      <c r="E308" s="102" t="s">
        <v>96</v>
      </c>
      <c r="F308" s="102" t="s">
        <v>1011</v>
      </c>
    </row>
    <row r="309" spans="2:6" s="99" customFormat="1" ht="36">
      <c r="B309" s="100">
        <v>41433</v>
      </c>
      <c r="C309" s="101" t="s">
        <v>1012</v>
      </c>
      <c r="D309" s="102" t="s">
        <v>55</v>
      </c>
      <c r="E309" s="102" t="s">
        <v>96</v>
      </c>
      <c r="F309" s="102" t="s">
        <v>1013</v>
      </c>
    </row>
    <row r="310" spans="2:6" s="99" customFormat="1" ht="18">
      <c r="B310" s="100">
        <v>41433</v>
      </c>
      <c r="C310" s="101" t="s">
        <v>290</v>
      </c>
      <c r="D310" s="102" t="s">
        <v>55</v>
      </c>
      <c r="E310" s="102" t="s">
        <v>96</v>
      </c>
      <c r="F310" s="102" t="s">
        <v>1014</v>
      </c>
    </row>
    <row r="311" spans="2:6" s="99" customFormat="1" ht="36">
      <c r="B311" s="100">
        <v>41433</v>
      </c>
      <c r="C311" s="101" t="s">
        <v>1015</v>
      </c>
      <c r="D311" s="102" t="s">
        <v>55</v>
      </c>
      <c r="E311" s="102" t="s">
        <v>96</v>
      </c>
      <c r="F311" s="102" t="s">
        <v>1016</v>
      </c>
    </row>
    <row r="312" spans="2:6" s="99" customFormat="1" ht="18">
      <c r="B312" s="100">
        <v>41433</v>
      </c>
      <c r="C312" s="101" t="s">
        <v>1017</v>
      </c>
      <c r="D312" s="102" t="s">
        <v>55</v>
      </c>
      <c r="E312" s="102" t="s">
        <v>96</v>
      </c>
      <c r="F312" s="102" t="s">
        <v>998</v>
      </c>
    </row>
    <row r="313" spans="2:6" s="99" customFormat="1" ht="18">
      <c r="B313" s="100">
        <v>41433</v>
      </c>
      <c r="C313" s="101" t="s">
        <v>1018</v>
      </c>
      <c r="D313" s="102" t="s">
        <v>55</v>
      </c>
      <c r="E313" s="102" t="s">
        <v>96</v>
      </c>
      <c r="F313" s="102" t="s">
        <v>1019</v>
      </c>
    </row>
    <row r="314" spans="1:6" s="99" customFormat="1" ht="18">
      <c r="A314" s="45"/>
      <c r="B314" s="100">
        <v>41433</v>
      </c>
      <c r="C314" s="101" t="s">
        <v>1118</v>
      </c>
      <c r="D314" s="102" t="s">
        <v>55</v>
      </c>
      <c r="E314" s="102" t="s">
        <v>96</v>
      </c>
      <c r="F314" s="102" t="s">
        <v>1048</v>
      </c>
    </row>
    <row r="315" spans="2:6" s="99" customFormat="1" ht="18">
      <c r="B315" s="100">
        <v>41456</v>
      </c>
      <c r="C315" s="101" t="s">
        <v>1215</v>
      </c>
      <c r="D315" s="102" t="s">
        <v>55</v>
      </c>
      <c r="E315" s="102" t="s">
        <v>96</v>
      </c>
      <c r="F315" s="102" t="s">
        <v>1232</v>
      </c>
    </row>
    <row r="316" spans="2:6" s="99" customFormat="1" ht="36">
      <c r="B316" s="100">
        <v>41457</v>
      </c>
      <c r="C316" s="101" t="s">
        <v>715</v>
      </c>
      <c r="D316" s="102" t="s">
        <v>55</v>
      </c>
      <c r="E316" s="102" t="s">
        <v>96</v>
      </c>
      <c r="F316" s="102" t="s">
        <v>1233</v>
      </c>
    </row>
    <row r="317" spans="2:6" s="99" customFormat="1" ht="18">
      <c r="B317" s="100">
        <v>41458</v>
      </c>
      <c r="C317" s="101" t="s">
        <v>1216</v>
      </c>
      <c r="D317" s="102" t="s">
        <v>55</v>
      </c>
      <c r="E317" s="102" t="s">
        <v>96</v>
      </c>
      <c r="F317" s="102" t="s">
        <v>1234</v>
      </c>
    </row>
    <row r="318" spans="2:6" s="99" customFormat="1" ht="18">
      <c r="B318" s="100">
        <v>41463</v>
      </c>
      <c r="C318" s="101" t="s">
        <v>1217</v>
      </c>
      <c r="D318" s="102" t="s">
        <v>55</v>
      </c>
      <c r="E318" s="102" t="s">
        <v>96</v>
      </c>
      <c r="F318" s="102" t="s">
        <v>1235</v>
      </c>
    </row>
    <row r="319" spans="2:6" s="99" customFormat="1" ht="18">
      <c r="B319" s="100">
        <v>41463</v>
      </c>
      <c r="C319" s="101" t="s">
        <v>1218</v>
      </c>
      <c r="D319" s="102" t="s">
        <v>55</v>
      </c>
      <c r="E319" s="102" t="s">
        <v>96</v>
      </c>
      <c r="F319" s="102" t="s">
        <v>1236</v>
      </c>
    </row>
    <row r="320" spans="2:6" s="99" customFormat="1" ht="18">
      <c r="B320" s="100">
        <v>41464</v>
      </c>
      <c r="C320" s="101" t="s">
        <v>290</v>
      </c>
      <c r="D320" s="102" t="s">
        <v>55</v>
      </c>
      <c r="E320" s="102" t="s">
        <v>96</v>
      </c>
      <c r="F320" s="102" t="s">
        <v>1237</v>
      </c>
    </row>
    <row r="321" spans="2:6" s="99" customFormat="1" ht="18">
      <c r="B321" s="100">
        <v>41464</v>
      </c>
      <c r="C321" s="101" t="s">
        <v>290</v>
      </c>
      <c r="D321" s="102" t="s">
        <v>55</v>
      </c>
      <c r="E321" s="102" t="s">
        <v>96</v>
      </c>
      <c r="F321" s="102" t="s">
        <v>1238</v>
      </c>
    </row>
    <row r="322" spans="2:6" s="99" customFormat="1" ht="18">
      <c r="B322" s="100">
        <v>41465</v>
      </c>
      <c r="C322" s="101" t="s">
        <v>1219</v>
      </c>
      <c r="D322" s="102" t="s">
        <v>55</v>
      </c>
      <c r="E322" s="102" t="s">
        <v>96</v>
      </c>
      <c r="F322" s="102" t="s">
        <v>1239</v>
      </c>
    </row>
    <row r="323" spans="2:6" s="99" customFormat="1" ht="36">
      <c r="B323" s="100">
        <v>41465</v>
      </c>
      <c r="C323" s="101" t="s">
        <v>1220</v>
      </c>
      <c r="D323" s="102" t="s">
        <v>55</v>
      </c>
      <c r="E323" s="102" t="s">
        <v>96</v>
      </c>
      <c r="F323" s="102" t="s">
        <v>1240</v>
      </c>
    </row>
    <row r="324" spans="2:6" s="99" customFormat="1" ht="36">
      <c r="B324" s="100">
        <v>41465</v>
      </c>
      <c r="C324" s="101" t="s">
        <v>1221</v>
      </c>
      <c r="D324" s="102" t="s">
        <v>55</v>
      </c>
      <c r="E324" s="102" t="s">
        <v>96</v>
      </c>
      <c r="F324" s="102" t="s">
        <v>1241</v>
      </c>
    </row>
    <row r="325" spans="2:6" s="99" customFormat="1" ht="18">
      <c r="B325" s="100">
        <v>41465</v>
      </c>
      <c r="C325" s="101" t="s">
        <v>1222</v>
      </c>
      <c r="D325" s="102" t="s">
        <v>55</v>
      </c>
      <c r="E325" s="102" t="s">
        <v>96</v>
      </c>
      <c r="F325" s="102" t="s">
        <v>1242</v>
      </c>
    </row>
    <row r="326" spans="2:6" s="99" customFormat="1" ht="36">
      <c r="B326" s="100">
        <v>41467</v>
      </c>
      <c r="C326" s="101" t="s">
        <v>1223</v>
      </c>
      <c r="D326" s="102" t="s">
        <v>55</v>
      </c>
      <c r="E326" s="102" t="s">
        <v>96</v>
      </c>
      <c r="F326" s="102" t="s">
        <v>1243</v>
      </c>
    </row>
    <row r="327" spans="2:6" s="99" customFormat="1" ht="36">
      <c r="B327" s="100">
        <v>41467</v>
      </c>
      <c r="C327" s="101" t="s">
        <v>290</v>
      </c>
      <c r="D327" s="102" t="s">
        <v>55</v>
      </c>
      <c r="E327" s="102" t="s">
        <v>96</v>
      </c>
      <c r="F327" s="102" t="s">
        <v>1244</v>
      </c>
    </row>
    <row r="328" spans="2:6" s="99" customFormat="1" ht="18">
      <c r="B328" s="100">
        <v>41470</v>
      </c>
      <c r="C328" s="101" t="s">
        <v>290</v>
      </c>
      <c r="D328" s="102" t="s">
        <v>55</v>
      </c>
      <c r="E328" s="102" t="s">
        <v>96</v>
      </c>
      <c r="F328" s="102" t="s">
        <v>1245</v>
      </c>
    </row>
    <row r="329" spans="2:6" s="99" customFormat="1" ht="18">
      <c r="B329" s="100">
        <v>41470</v>
      </c>
      <c r="C329" s="101" t="s">
        <v>290</v>
      </c>
      <c r="D329" s="102" t="s">
        <v>55</v>
      </c>
      <c r="E329" s="102" t="s">
        <v>96</v>
      </c>
      <c r="F329" s="102" t="s">
        <v>1246</v>
      </c>
    </row>
    <row r="330" spans="2:6" s="99" customFormat="1" ht="18">
      <c r="B330" s="100">
        <v>41470</v>
      </c>
      <c r="C330" s="101" t="s">
        <v>1224</v>
      </c>
      <c r="D330" s="102" t="s">
        <v>55</v>
      </c>
      <c r="E330" s="102" t="s">
        <v>96</v>
      </c>
      <c r="F330" s="102" t="s">
        <v>1247</v>
      </c>
    </row>
    <row r="331" spans="2:6" s="99" customFormat="1" ht="18">
      <c r="B331" s="100">
        <v>41470</v>
      </c>
      <c r="C331" s="101" t="s">
        <v>290</v>
      </c>
      <c r="D331" s="102" t="s">
        <v>55</v>
      </c>
      <c r="E331" s="102" t="s">
        <v>96</v>
      </c>
      <c r="F331" s="102" t="s">
        <v>1248</v>
      </c>
    </row>
    <row r="332" spans="2:6" s="99" customFormat="1" ht="18">
      <c r="B332" s="100">
        <v>41471</v>
      </c>
      <c r="C332" s="101" t="s">
        <v>290</v>
      </c>
      <c r="D332" s="102" t="s">
        <v>55</v>
      </c>
      <c r="E332" s="102" t="s">
        <v>96</v>
      </c>
      <c r="F332" s="102" t="s">
        <v>1246</v>
      </c>
    </row>
    <row r="333" spans="2:6" s="99" customFormat="1" ht="18">
      <c r="B333" s="100">
        <v>41473</v>
      </c>
      <c r="C333" s="101" t="s">
        <v>1225</v>
      </c>
      <c r="D333" s="102" t="s">
        <v>55</v>
      </c>
      <c r="E333" s="102" t="s">
        <v>96</v>
      </c>
      <c r="F333" s="102" t="s">
        <v>1249</v>
      </c>
    </row>
    <row r="334" spans="2:6" s="99" customFormat="1" ht="18">
      <c r="B334" s="100">
        <v>41473</v>
      </c>
      <c r="C334" s="101" t="s">
        <v>290</v>
      </c>
      <c r="D334" s="102" t="s">
        <v>55</v>
      </c>
      <c r="E334" s="102" t="s">
        <v>96</v>
      </c>
      <c r="F334" s="102" t="s">
        <v>1246</v>
      </c>
    </row>
    <row r="335" spans="2:6" s="99" customFormat="1" ht="18">
      <c r="B335" s="100">
        <v>41476</v>
      </c>
      <c r="C335" s="101" t="s">
        <v>290</v>
      </c>
      <c r="D335" s="102" t="s">
        <v>55</v>
      </c>
      <c r="E335" s="102" t="s">
        <v>96</v>
      </c>
      <c r="F335" s="102" t="s">
        <v>1250</v>
      </c>
    </row>
    <row r="336" spans="2:6" s="99" customFormat="1" ht="18">
      <c r="B336" s="100">
        <v>41477</v>
      </c>
      <c r="C336" s="101" t="s">
        <v>290</v>
      </c>
      <c r="D336" s="102" t="s">
        <v>55</v>
      </c>
      <c r="E336" s="102" t="s">
        <v>96</v>
      </c>
      <c r="F336" s="102" t="s">
        <v>1251</v>
      </c>
    </row>
    <row r="337" spans="2:6" s="99" customFormat="1" ht="18">
      <c r="B337" s="100">
        <v>41478</v>
      </c>
      <c r="C337" s="101" t="s">
        <v>1221</v>
      </c>
      <c r="D337" s="102" t="s">
        <v>55</v>
      </c>
      <c r="E337" s="102" t="s">
        <v>96</v>
      </c>
      <c r="F337" s="102" t="s">
        <v>1252</v>
      </c>
    </row>
    <row r="338" spans="2:6" s="99" customFormat="1" ht="36">
      <c r="B338" s="100">
        <v>41478</v>
      </c>
      <c r="C338" s="101" t="s">
        <v>329</v>
      </c>
      <c r="D338" s="102" t="s">
        <v>68</v>
      </c>
      <c r="E338" s="102" t="s">
        <v>21</v>
      </c>
      <c r="F338" s="102" t="s">
        <v>1253</v>
      </c>
    </row>
    <row r="339" spans="2:6" s="99" customFormat="1" ht="36">
      <c r="B339" s="100">
        <v>41479</v>
      </c>
      <c r="C339" s="101" t="s">
        <v>1226</v>
      </c>
      <c r="D339" s="102" t="s">
        <v>57</v>
      </c>
      <c r="E339" s="102" t="s">
        <v>107</v>
      </c>
      <c r="F339" s="102" t="s">
        <v>1254</v>
      </c>
    </row>
    <row r="340" spans="2:6" s="99" customFormat="1" ht="36">
      <c r="B340" s="100">
        <v>41479</v>
      </c>
      <c r="C340" s="101" t="s">
        <v>1216</v>
      </c>
      <c r="D340" s="102" t="s">
        <v>57</v>
      </c>
      <c r="E340" s="102" t="s">
        <v>107</v>
      </c>
      <c r="F340" s="102" t="s">
        <v>1238</v>
      </c>
    </row>
    <row r="341" spans="2:6" s="99" customFormat="1" ht="18">
      <c r="B341" s="100">
        <v>41480</v>
      </c>
      <c r="C341" s="101" t="s">
        <v>1227</v>
      </c>
      <c r="D341" s="102" t="s">
        <v>55</v>
      </c>
      <c r="E341" s="102" t="s">
        <v>96</v>
      </c>
      <c r="F341" s="102" t="s">
        <v>1255</v>
      </c>
    </row>
    <row r="342" spans="2:6" s="99" customFormat="1" ht="18">
      <c r="B342" s="100">
        <v>41480</v>
      </c>
      <c r="C342" s="101" t="s">
        <v>1228</v>
      </c>
      <c r="D342" s="102" t="s">
        <v>55</v>
      </c>
      <c r="E342" s="102" t="s">
        <v>96</v>
      </c>
      <c r="F342" s="102" t="s">
        <v>1256</v>
      </c>
    </row>
    <row r="343" spans="2:6" s="99" customFormat="1" ht="18">
      <c r="B343" s="100">
        <v>41481</v>
      </c>
      <c r="C343" s="101" t="s">
        <v>1229</v>
      </c>
      <c r="D343" s="102" t="s">
        <v>55</v>
      </c>
      <c r="E343" s="102" t="s">
        <v>96</v>
      </c>
      <c r="F343" s="102" t="s">
        <v>1257</v>
      </c>
    </row>
    <row r="344" spans="2:6" s="99" customFormat="1" ht="18">
      <c r="B344" s="100">
        <v>41481</v>
      </c>
      <c r="C344" s="101" t="s">
        <v>290</v>
      </c>
      <c r="D344" s="102" t="s">
        <v>55</v>
      </c>
      <c r="E344" s="102" t="s">
        <v>96</v>
      </c>
      <c r="F344" s="102" t="s">
        <v>1258</v>
      </c>
    </row>
    <row r="345" spans="2:6" s="99" customFormat="1" ht="18">
      <c r="B345" s="100">
        <v>41484</v>
      </c>
      <c r="C345" s="101" t="s">
        <v>1230</v>
      </c>
      <c r="D345" s="102" t="s">
        <v>55</v>
      </c>
      <c r="E345" s="102" t="s">
        <v>96</v>
      </c>
      <c r="F345" s="102" t="s">
        <v>990</v>
      </c>
    </row>
    <row r="346" spans="2:6" s="99" customFormat="1" ht="18">
      <c r="B346" s="100">
        <v>41485</v>
      </c>
      <c r="C346" s="101" t="s">
        <v>1219</v>
      </c>
      <c r="D346" s="102" t="s">
        <v>55</v>
      </c>
      <c r="E346" s="102" t="s">
        <v>96</v>
      </c>
      <c r="F346" s="102" t="s">
        <v>1259</v>
      </c>
    </row>
    <row r="347" spans="2:6" s="99" customFormat="1" ht="18">
      <c r="B347" s="100">
        <v>41485</v>
      </c>
      <c r="C347" s="101" t="s">
        <v>1231</v>
      </c>
      <c r="D347" s="102" t="s">
        <v>55</v>
      </c>
      <c r="E347" s="102" t="s">
        <v>96</v>
      </c>
      <c r="F347" s="102" t="s">
        <v>1260</v>
      </c>
    </row>
    <row r="348" spans="1:6" s="99" customFormat="1" ht="18">
      <c r="A348" s="45"/>
      <c r="B348" s="100">
        <v>41485</v>
      </c>
      <c r="C348" s="101" t="s">
        <v>1118</v>
      </c>
      <c r="D348" s="102" t="s">
        <v>55</v>
      </c>
      <c r="E348" s="102" t="s">
        <v>96</v>
      </c>
      <c r="F348" s="102" t="s">
        <v>1213</v>
      </c>
    </row>
    <row r="349" spans="1:6" s="99" customFormat="1" ht="18">
      <c r="A349" s="45"/>
      <c r="B349" s="100">
        <v>41488</v>
      </c>
      <c r="C349" s="101" t="s">
        <v>1347</v>
      </c>
      <c r="D349" s="102" t="s">
        <v>55</v>
      </c>
      <c r="E349" s="102" t="s">
        <v>96</v>
      </c>
      <c r="F349" s="102" t="s">
        <v>1370</v>
      </c>
    </row>
    <row r="350" spans="1:6" s="99" customFormat="1" ht="18">
      <c r="A350" s="45"/>
      <c r="B350" s="100">
        <v>41488</v>
      </c>
      <c r="C350" s="101" t="s">
        <v>1348</v>
      </c>
      <c r="D350" s="102" t="s">
        <v>55</v>
      </c>
      <c r="E350" s="102" t="s">
        <v>96</v>
      </c>
      <c r="F350" s="102" t="s">
        <v>1371</v>
      </c>
    </row>
    <row r="351" spans="1:6" s="99" customFormat="1" ht="36">
      <c r="A351" s="45"/>
      <c r="B351" s="100">
        <v>41489</v>
      </c>
      <c r="C351" s="101" t="s">
        <v>713</v>
      </c>
      <c r="D351" s="102" t="s">
        <v>61</v>
      </c>
      <c r="E351" s="102" t="s">
        <v>142</v>
      </c>
      <c r="F351" s="102" t="s">
        <v>1214</v>
      </c>
    </row>
    <row r="352" spans="1:6" s="99" customFormat="1" ht="18">
      <c r="A352" s="45"/>
      <c r="B352" s="100">
        <v>41491</v>
      </c>
      <c r="C352" s="101" t="s">
        <v>1349</v>
      </c>
      <c r="D352" s="102" t="s">
        <v>55</v>
      </c>
      <c r="E352" s="102" t="s">
        <v>96</v>
      </c>
      <c r="F352" s="102" t="s">
        <v>1372</v>
      </c>
    </row>
    <row r="353" spans="1:6" s="99" customFormat="1" ht="18">
      <c r="A353" s="45"/>
      <c r="B353" s="100">
        <v>41491</v>
      </c>
      <c r="C353" s="101" t="s">
        <v>1350</v>
      </c>
      <c r="D353" s="102" t="s">
        <v>55</v>
      </c>
      <c r="E353" s="102" t="s">
        <v>96</v>
      </c>
      <c r="F353" s="102" t="s">
        <v>1373</v>
      </c>
    </row>
    <row r="354" spans="1:6" s="99" customFormat="1" ht="18">
      <c r="A354" s="45"/>
      <c r="B354" s="100">
        <v>41497</v>
      </c>
      <c r="C354" s="101" t="s">
        <v>1351</v>
      </c>
      <c r="D354" s="102" t="s">
        <v>55</v>
      </c>
      <c r="E354" s="102" t="s">
        <v>96</v>
      </c>
      <c r="F354" s="102" t="s">
        <v>1374</v>
      </c>
    </row>
    <row r="355" spans="1:6" s="99" customFormat="1" ht="54">
      <c r="A355" s="45"/>
      <c r="B355" s="100">
        <v>41498</v>
      </c>
      <c r="C355" s="101" t="s">
        <v>981</v>
      </c>
      <c r="D355" s="102" t="s">
        <v>55</v>
      </c>
      <c r="E355" s="102" t="s">
        <v>96</v>
      </c>
      <c r="F355" s="102" t="s">
        <v>1375</v>
      </c>
    </row>
    <row r="356" spans="1:6" s="99" customFormat="1" ht="18">
      <c r="A356" s="45"/>
      <c r="B356" s="100">
        <v>41498</v>
      </c>
      <c r="C356" s="101" t="s">
        <v>290</v>
      </c>
      <c r="D356" s="102" t="s">
        <v>55</v>
      </c>
      <c r="E356" s="102" t="s">
        <v>96</v>
      </c>
      <c r="F356" s="102" t="s">
        <v>1376</v>
      </c>
    </row>
    <row r="357" spans="1:6" s="99" customFormat="1" ht="18">
      <c r="A357" s="45"/>
      <c r="B357" s="100">
        <v>41498</v>
      </c>
      <c r="C357" s="101" t="s">
        <v>981</v>
      </c>
      <c r="D357" s="102" t="s">
        <v>55</v>
      </c>
      <c r="E357" s="102" t="s">
        <v>96</v>
      </c>
      <c r="F357" s="102" t="s">
        <v>1377</v>
      </c>
    </row>
    <row r="358" spans="1:6" s="99" customFormat="1" ht="18">
      <c r="A358" s="45"/>
      <c r="B358" s="100">
        <v>41498</v>
      </c>
      <c r="C358" s="101" t="s">
        <v>1352</v>
      </c>
      <c r="D358" s="102" t="s">
        <v>55</v>
      </c>
      <c r="E358" s="102" t="s">
        <v>96</v>
      </c>
      <c r="F358" s="102" t="s">
        <v>1378</v>
      </c>
    </row>
    <row r="359" spans="1:6" s="99" customFormat="1" ht="36">
      <c r="A359" s="45"/>
      <c r="B359" s="100">
        <v>41498</v>
      </c>
      <c r="C359" s="101" t="s">
        <v>1219</v>
      </c>
      <c r="D359" s="102" t="s">
        <v>55</v>
      </c>
      <c r="E359" s="102" t="s">
        <v>96</v>
      </c>
      <c r="F359" s="102" t="s">
        <v>1379</v>
      </c>
    </row>
    <row r="360" spans="1:6" s="99" customFormat="1" ht="18">
      <c r="A360" s="45"/>
      <c r="B360" s="100">
        <v>41498</v>
      </c>
      <c r="C360" s="101" t="s">
        <v>290</v>
      </c>
      <c r="D360" s="102" t="s">
        <v>55</v>
      </c>
      <c r="E360" s="102" t="s">
        <v>96</v>
      </c>
      <c r="F360" s="102" t="s">
        <v>1380</v>
      </c>
    </row>
    <row r="361" spans="1:6" s="99" customFormat="1" ht="18">
      <c r="A361" s="45"/>
      <c r="B361" s="100">
        <v>41498</v>
      </c>
      <c r="C361" s="101" t="s">
        <v>1353</v>
      </c>
      <c r="D361" s="102" t="s">
        <v>55</v>
      </c>
      <c r="E361" s="102" t="s">
        <v>96</v>
      </c>
      <c r="F361" s="102" t="s">
        <v>1381</v>
      </c>
    </row>
    <row r="362" spans="1:6" s="99" customFormat="1" ht="18">
      <c r="A362" s="45"/>
      <c r="B362" s="100">
        <v>41499</v>
      </c>
      <c r="C362" s="101" t="s">
        <v>290</v>
      </c>
      <c r="D362" s="102" t="s">
        <v>55</v>
      </c>
      <c r="E362" s="102" t="s">
        <v>96</v>
      </c>
      <c r="F362" s="102" t="s">
        <v>1382</v>
      </c>
    </row>
    <row r="363" spans="1:6" s="99" customFormat="1" ht="18">
      <c r="A363" s="45"/>
      <c r="B363" s="100">
        <v>41499</v>
      </c>
      <c r="C363" s="101" t="s">
        <v>716</v>
      </c>
      <c r="D363" s="102" t="s">
        <v>55</v>
      </c>
      <c r="E363" s="102" t="s">
        <v>96</v>
      </c>
      <c r="F363" s="102" t="s">
        <v>1383</v>
      </c>
    </row>
    <row r="364" spans="1:6" s="99" customFormat="1" ht="18">
      <c r="A364" s="45"/>
      <c r="B364" s="100">
        <v>41499</v>
      </c>
      <c r="C364" s="101" t="s">
        <v>1354</v>
      </c>
      <c r="D364" s="102" t="s">
        <v>55</v>
      </c>
      <c r="E364" s="102" t="s">
        <v>96</v>
      </c>
      <c r="F364" s="102" t="s">
        <v>1384</v>
      </c>
    </row>
    <row r="365" spans="1:6" s="99" customFormat="1" ht="18">
      <c r="A365" s="45"/>
      <c r="B365" s="100">
        <v>41501</v>
      </c>
      <c r="C365" s="101" t="s">
        <v>1355</v>
      </c>
      <c r="D365" s="102" t="s">
        <v>55</v>
      </c>
      <c r="E365" s="102" t="s">
        <v>96</v>
      </c>
      <c r="F365" s="102" t="s">
        <v>1385</v>
      </c>
    </row>
    <row r="366" spans="1:6" s="99" customFormat="1" ht="18">
      <c r="A366" s="45"/>
      <c r="B366" s="100">
        <v>41502</v>
      </c>
      <c r="C366" s="101" t="s">
        <v>1356</v>
      </c>
      <c r="D366" s="102" t="s">
        <v>55</v>
      </c>
      <c r="E366" s="102" t="s">
        <v>96</v>
      </c>
      <c r="F366" s="102" t="s">
        <v>1386</v>
      </c>
    </row>
    <row r="367" spans="1:6" s="99" customFormat="1" ht="18">
      <c r="A367" s="45"/>
      <c r="B367" s="100">
        <v>41505</v>
      </c>
      <c r="C367" s="101" t="s">
        <v>290</v>
      </c>
      <c r="D367" s="102" t="s">
        <v>55</v>
      </c>
      <c r="E367" s="102" t="s">
        <v>96</v>
      </c>
      <c r="F367" s="102" t="s">
        <v>1387</v>
      </c>
    </row>
    <row r="368" spans="1:6" s="99" customFormat="1" ht="18">
      <c r="A368" s="45"/>
      <c r="B368" s="100">
        <v>41505</v>
      </c>
      <c r="C368" s="101" t="s">
        <v>1352</v>
      </c>
      <c r="D368" s="102" t="s">
        <v>55</v>
      </c>
      <c r="E368" s="102" t="s">
        <v>96</v>
      </c>
      <c r="F368" s="102" t="s">
        <v>1388</v>
      </c>
    </row>
    <row r="369" spans="1:6" s="99" customFormat="1" ht="18">
      <c r="A369" s="45"/>
      <c r="B369" s="100">
        <v>41506</v>
      </c>
      <c r="C369" s="101" t="s">
        <v>290</v>
      </c>
      <c r="D369" s="102" t="s">
        <v>55</v>
      </c>
      <c r="E369" s="102" t="s">
        <v>96</v>
      </c>
      <c r="F369" s="102" t="s">
        <v>1389</v>
      </c>
    </row>
    <row r="370" spans="1:6" s="99" customFormat="1" ht="18">
      <c r="A370" s="45"/>
      <c r="B370" s="100">
        <v>41506</v>
      </c>
      <c r="C370" s="101" t="s">
        <v>1357</v>
      </c>
      <c r="D370" s="102" t="s">
        <v>55</v>
      </c>
      <c r="E370" s="102" t="s">
        <v>96</v>
      </c>
      <c r="F370" s="102" t="s">
        <v>998</v>
      </c>
    </row>
    <row r="371" spans="1:6" s="99" customFormat="1" ht="18">
      <c r="A371" s="45"/>
      <c r="B371" s="100">
        <v>41507</v>
      </c>
      <c r="C371" s="101" t="s">
        <v>1358</v>
      </c>
      <c r="D371" s="102" t="s">
        <v>55</v>
      </c>
      <c r="E371" s="102" t="s">
        <v>96</v>
      </c>
      <c r="F371" s="102" t="s">
        <v>1390</v>
      </c>
    </row>
    <row r="372" spans="1:6" s="99" customFormat="1" ht="18">
      <c r="A372" s="45"/>
      <c r="B372" s="100">
        <v>41508</v>
      </c>
      <c r="C372" s="101" t="s">
        <v>1359</v>
      </c>
      <c r="D372" s="102" t="s">
        <v>55</v>
      </c>
      <c r="E372" s="102" t="s">
        <v>96</v>
      </c>
      <c r="F372" s="102" t="s">
        <v>998</v>
      </c>
    </row>
    <row r="373" spans="1:6" s="99" customFormat="1" ht="18">
      <c r="A373" s="45"/>
      <c r="B373" s="100">
        <v>41508</v>
      </c>
      <c r="C373" s="101" t="s">
        <v>1360</v>
      </c>
      <c r="D373" s="102" t="s">
        <v>55</v>
      </c>
      <c r="E373" s="102" t="s">
        <v>96</v>
      </c>
      <c r="F373" s="102" t="s">
        <v>1391</v>
      </c>
    </row>
    <row r="374" spans="1:6" s="99" customFormat="1" ht="18">
      <c r="A374" s="45"/>
      <c r="B374" s="100">
        <v>41509</v>
      </c>
      <c r="C374" s="101" t="s">
        <v>290</v>
      </c>
      <c r="D374" s="102" t="s">
        <v>55</v>
      </c>
      <c r="E374" s="102" t="s">
        <v>96</v>
      </c>
      <c r="F374" s="102" t="s">
        <v>1392</v>
      </c>
    </row>
    <row r="375" spans="1:6" s="99" customFormat="1" ht="18">
      <c r="A375" s="45"/>
      <c r="B375" s="100">
        <v>41509</v>
      </c>
      <c r="C375" s="101" t="s">
        <v>1361</v>
      </c>
      <c r="D375" s="102" t="s">
        <v>55</v>
      </c>
      <c r="E375" s="102" t="s">
        <v>96</v>
      </c>
      <c r="F375" s="102" t="s">
        <v>1393</v>
      </c>
    </row>
    <row r="376" spans="1:6" s="99" customFormat="1" ht="18">
      <c r="A376" s="45"/>
      <c r="B376" s="100">
        <v>41512</v>
      </c>
      <c r="C376" s="101" t="s">
        <v>1362</v>
      </c>
      <c r="D376" s="102" t="s">
        <v>55</v>
      </c>
      <c r="E376" s="102" t="s">
        <v>96</v>
      </c>
      <c r="F376" s="102" t="s">
        <v>1394</v>
      </c>
    </row>
    <row r="377" spans="1:6" s="99" customFormat="1" ht="18">
      <c r="A377" s="45"/>
      <c r="B377" s="100">
        <v>41512</v>
      </c>
      <c r="C377" s="101" t="s">
        <v>290</v>
      </c>
      <c r="D377" s="102" t="s">
        <v>55</v>
      </c>
      <c r="E377" s="102" t="s">
        <v>96</v>
      </c>
      <c r="F377" s="102" t="s">
        <v>1395</v>
      </c>
    </row>
    <row r="378" spans="1:6" s="99" customFormat="1" ht="18">
      <c r="A378" s="45"/>
      <c r="B378" s="100">
        <v>41513</v>
      </c>
      <c r="C378" s="101" t="s">
        <v>290</v>
      </c>
      <c r="D378" s="102" t="s">
        <v>55</v>
      </c>
      <c r="E378" s="102" t="s">
        <v>96</v>
      </c>
      <c r="F378" s="102" t="s">
        <v>1396</v>
      </c>
    </row>
    <row r="379" spans="1:6" s="99" customFormat="1" ht="18">
      <c r="A379" s="45"/>
      <c r="B379" s="100">
        <v>41513</v>
      </c>
      <c r="C379" s="101" t="s">
        <v>1363</v>
      </c>
      <c r="D379" s="102" t="s">
        <v>55</v>
      </c>
      <c r="E379" s="102" t="s">
        <v>96</v>
      </c>
      <c r="F379" s="102" t="s">
        <v>1380</v>
      </c>
    </row>
    <row r="380" spans="1:6" s="99" customFormat="1" ht="36">
      <c r="A380" s="45"/>
      <c r="B380" s="100">
        <v>41513</v>
      </c>
      <c r="C380" s="101" t="s">
        <v>1364</v>
      </c>
      <c r="D380" s="102" t="s">
        <v>57</v>
      </c>
      <c r="E380" s="102" t="s">
        <v>107</v>
      </c>
      <c r="F380" s="102" t="s">
        <v>1397</v>
      </c>
    </row>
    <row r="381" spans="1:6" s="99" customFormat="1" ht="18">
      <c r="A381" s="45"/>
      <c r="B381" s="100">
        <v>41513</v>
      </c>
      <c r="C381" s="101" t="s">
        <v>1365</v>
      </c>
      <c r="D381" s="102" t="s">
        <v>55</v>
      </c>
      <c r="E381" s="102" t="s">
        <v>96</v>
      </c>
      <c r="F381" s="102" t="s">
        <v>1398</v>
      </c>
    </row>
    <row r="382" spans="1:6" s="99" customFormat="1" ht="18">
      <c r="A382" s="45"/>
      <c r="B382" s="100">
        <v>41514</v>
      </c>
      <c r="C382" s="101" t="s">
        <v>1366</v>
      </c>
      <c r="D382" s="102" t="s">
        <v>55</v>
      </c>
      <c r="E382" s="102" t="s">
        <v>96</v>
      </c>
      <c r="F382" s="102" t="s">
        <v>1399</v>
      </c>
    </row>
    <row r="383" spans="1:6" s="99" customFormat="1" ht="18">
      <c r="A383" s="45"/>
      <c r="B383" s="100">
        <v>41515</v>
      </c>
      <c r="C383" s="101" t="s">
        <v>1367</v>
      </c>
      <c r="D383" s="102" t="s">
        <v>55</v>
      </c>
      <c r="E383" s="102" t="s">
        <v>96</v>
      </c>
      <c r="F383" s="102" t="s">
        <v>1400</v>
      </c>
    </row>
    <row r="384" spans="1:6" s="99" customFormat="1" ht="36">
      <c r="A384" s="45"/>
      <c r="B384" s="100">
        <v>41516</v>
      </c>
      <c r="C384" s="101" t="s">
        <v>1368</v>
      </c>
      <c r="D384" s="102" t="s">
        <v>57</v>
      </c>
      <c r="E384" s="102" t="s">
        <v>107</v>
      </c>
      <c r="F384" s="102" t="s">
        <v>1401</v>
      </c>
    </row>
    <row r="385" spans="1:6" s="99" customFormat="1" ht="18">
      <c r="A385" s="45"/>
      <c r="B385" s="100">
        <v>41516</v>
      </c>
      <c r="C385" s="101" t="s">
        <v>1231</v>
      </c>
      <c r="D385" s="102" t="s">
        <v>55</v>
      </c>
      <c r="E385" s="102" t="s">
        <v>96</v>
      </c>
      <c r="F385" s="102" t="s">
        <v>1402</v>
      </c>
    </row>
    <row r="386" spans="1:6" s="99" customFormat="1" ht="36">
      <c r="A386" s="45"/>
      <c r="B386" s="100">
        <v>41516</v>
      </c>
      <c r="C386" s="101" t="s">
        <v>1369</v>
      </c>
      <c r="D386" s="102" t="s">
        <v>57</v>
      </c>
      <c r="E386" s="102" t="s">
        <v>107</v>
      </c>
      <c r="F386" s="102" t="s">
        <v>1403</v>
      </c>
    </row>
    <row r="387" spans="1:6" s="99" customFormat="1" ht="18">
      <c r="A387" s="45"/>
      <c r="B387" s="123">
        <v>41519</v>
      </c>
      <c r="C387" s="101" t="s">
        <v>290</v>
      </c>
      <c r="D387" s="102" t="s">
        <v>55</v>
      </c>
      <c r="E387" s="102" t="s">
        <v>96</v>
      </c>
      <c r="F387" s="102" t="s">
        <v>1523</v>
      </c>
    </row>
    <row r="388" spans="1:6" s="99" customFormat="1" ht="18">
      <c r="A388" s="45"/>
      <c r="B388" s="123">
        <v>41519</v>
      </c>
      <c r="C388" s="101" t="s">
        <v>290</v>
      </c>
      <c r="D388" s="102" t="s">
        <v>55</v>
      </c>
      <c r="E388" s="102" t="s">
        <v>96</v>
      </c>
      <c r="F388" s="102" t="s">
        <v>1524</v>
      </c>
    </row>
    <row r="389" spans="1:6" s="99" customFormat="1" ht="18">
      <c r="A389" s="45"/>
      <c r="B389" s="123">
        <v>41519</v>
      </c>
      <c r="C389" s="101" t="s">
        <v>1507</v>
      </c>
      <c r="D389" s="102"/>
      <c r="E389" s="102"/>
      <c r="F389" s="102" t="s">
        <v>1525</v>
      </c>
    </row>
    <row r="390" spans="1:6" s="99" customFormat="1" ht="18">
      <c r="A390" s="45"/>
      <c r="B390" s="123">
        <v>41520</v>
      </c>
      <c r="C390" s="101" t="s">
        <v>290</v>
      </c>
      <c r="D390" s="102" t="s">
        <v>55</v>
      </c>
      <c r="E390" s="102" t="s">
        <v>96</v>
      </c>
      <c r="F390" s="102" t="s">
        <v>1526</v>
      </c>
    </row>
    <row r="391" spans="1:6" s="99" customFormat="1" ht="18">
      <c r="A391" s="45"/>
      <c r="B391" s="123">
        <v>41521</v>
      </c>
      <c r="C391" s="101" t="s">
        <v>1508</v>
      </c>
      <c r="D391" s="102" t="s">
        <v>55</v>
      </c>
      <c r="E391" s="102" t="s">
        <v>96</v>
      </c>
      <c r="F391" s="102" t="s">
        <v>1527</v>
      </c>
    </row>
    <row r="392" spans="1:6" s="99" customFormat="1" ht="18">
      <c r="A392" s="45"/>
      <c r="B392" s="123">
        <v>41522</v>
      </c>
      <c r="C392" s="101" t="s">
        <v>1352</v>
      </c>
      <c r="D392" s="102" t="s">
        <v>55</v>
      </c>
      <c r="E392" s="102" t="s">
        <v>96</v>
      </c>
      <c r="F392" s="102" t="s">
        <v>1528</v>
      </c>
    </row>
    <row r="393" spans="1:6" s="99" customFormat="1" ht="18">
      <c r="A393" s="45"/>
      <c r="B393" s="123">
        <v>41522</v>
      </c>
      <c r="C393" s="101" t="s">
        <v>1510</v>
      </c>
      <c r="D393" s="102" t="s">
        <v>55</v>
      </c>
      <c r="E393" s="102" t="s">
        <v>96</v>
      </c>
      <c r="F393" s="102" t="s">
        <v>1530</v>
      </c>
    </row>
    <row r="394" spans="1:6" s="99" customFormat="1" ht="18">
      <c r="A394" s="45"/>
      <c r="B394" s="123">
        <v>41523</v>
      </c>
      <c r="C394" s="101" t="s">
        <v>1509</v>
      </c>
      <c r="D394" s="102" t="s">
        <v>55</v>
      </c>
      <c r="E394" s="102" t="s">
        <v>96</v>
      </c>
      <c r="F394" s="102" t="s">
        <v>1529</v>
      </c>
    </row>
    <row r="395" spans="1:6" s="99" customFormat="1" ht="18">
      <c r="A395" s="45"/>
      <c r="B395" s="123">
        <v>41523</v>
      </c>
      <c r="C395" s="101" t="s">
        <v>896</v>
      </c>
      <c r="D395" s="102" t="s">
        <v>55</v>
      </c>
      <c r="E395" s="102" t="s">
        <v>96</v>
      </c>
      <c r="F395" s="102" t="s">
        <v>1531</v>
      </c>
    </row>
    <row r="396" spans="1:6" s="99" customFormat="1" ht="18">
      <c r="A396" s="45"/>
      <c r="B396" s="123">
        <v>41526</v>
      </c>
      <c r="C396" s="101" t="s">
        <v>290</v>
      </c>
      <c r="D396" s="102" t="s">
        <v>55</v>
      </c>
      <c r="E396" s="102" t="s">
        <v>96</v>
      </c>
      <c r="F396" s="102" t="s">
        <v>1532</v>
      </c>
    </row>
    <row r="397" spans="1:6" s="99" customFormat="1" ht="36">
      <c r="A397" s="45"/>
      <c r="B397" s="123">
        <v>41526</v>
      </c>
      <c r="C397" s="101" t="s">
        <v>1352</v>
      </c>
      <c r="D397" s="102" t="s">
        <v>55</v>
      </c>
      <c r="E397" s="102" t="s">
        <v>96</v>
      </c>
      <c r="F397" s="102" t="s">
        <v>1533</v>
      </c>
    </row>
    <row r="398" spans="1:6" s="99" customFormat="1" ht="18">
      <c r="A398" s="45"/>
      <c r="B398" s="123">
        <v>41526</v>
      </c>
      <c r="C398" s="101" t="s">
        <v>290</v>
      </c>
      <c r="D398" s="102" t="s">
        <v>55</v>
      </c>
      <c r="E398" s="102" t="s">
        <v>96</v>
      </c>
      <c r="F398" s="102" t="s">
        <v>1534</v>
      </c>
    </row>
    <row r="399" spans="1:6" s="99" customFormat="1" ht="18">
      <c r="A399" s="45"/>
      <c r="B399" s="123">
        <v>41526</v>
      </c>
      <c r="C399" s="101" t="s">
        <v>290</v>
      </c>
      <c r="D399" s="102" t="s">
        <v>55</v>
      </c>
      <c r="E399" s="102" t="s">
        <v>96</v>
      </c>
      <c r="F399" s="102" t="s">
        <v>1535</v>
      </c>
    </row>
    <row r="400" spans="1:6" s="99" customFormat="1" ht="18">
      <c r="A400" s="45"/>
      <c r="B400" s="123">
        <v>41527</v>
      </c>
      <c r="C400" s="101" t="s">
        <v>1219</v>
      </c>
      <c r="D400" s="102" t="s">
        <v>55</v>
      </c>
      <c r="E400" s="102" t="s">
        <v>96</v>
      </c>
      <c r="F400" s="102" t="s">
        <v>1536</v>
      </c>
    </row>
    <row r="401" spans="1:6" s="99" customFormat="1" ht="36">
      <c r="A401" s="45"/>
      <c r="B401" s="123">
        <v>41528</v>
      </c>
      <c r="C401" s="101" t="s">
        <v>1511</v>
      </c>
      <c r="D401" s="102" t="s">
        <v>57</v>
      </c>
      <c r="E401" s="102" t="s">
        <v>107</v>
      </c>
      <c r="F401" s="102" t="s">
        <v>1537</v>
      </c>
    </row>
    <row r="402" spans="1:6" s="99" customFormat="1" ht="18">
      <c r="A402" s="45"/>
      <c r="B402" s="123">
        <v>41528</v>
      </c>
      <c r="C402" s="101" t="s">
        <v>290</v>
      </c>
      <c r="D402" s="102" t="s">
        <v>55</v>
      </c>
      <c r="E402" s="102" t="s">
        <v>96</v>
      </c>
      <c r="F402" s="102" t="s">
        <v>1538</v>
      </c>
    </row>
    <row r="403" spans="1:6" s="99" customFormat="1" ht="36">
      <c r="A403" s="45"/>
      <c r="B403" s="123">
        <v>41528</v>
      </c>
      <c r="C403" s="101" t="s">
        <v>1512</v>
      </c>
      <c r="D403" s="102" t="s">
        <v>55</v>
      </c>
      <c r="E403" s="102" t="s">
        <v>96</v>
      </c>
      <c r="F403" s="102" t="s">
        <v>1539</v>
      </c>
    </row>
    <row r="404" spans="1:6" s="99" customFormat="1" ht="18">
      <c r="A404" s="45"/>
      <c r="B404" s="123">
        <v>41529</v>
      </c>
      <c r="C404" s="101" t="s">
        <v>1513</v>
      </c>
      <c r="D404" s="102" t="s">
        <v>55</v>
      </c>
      <c r="E404" s="102" t="s">
        <v>96</v>
      </c>
      <c r="F404" s="102" t="s">
        <v>1540</v>
      </c>
    </row>
    <row r="405" spans="1:6" s="99" customFormat="1" ht="18">
      <c r="A405" s="45"/>
      <c r="B405" s="123">
        <v>41529</v>
      </c>
      <c r="C405" s="101" t="s">
        <v>1511</v>
      </c>
      <c r="D405" s="102" t="s">
        <v>86</v>
      </c>
      <c r="E405" s="102" t="s">
        <v>48</v>
      </c>
      <c r="F405" s="102" t="s">
        <v>1541</v>
      </c>
    </row>
    <row r="406" spans="1:6" s="99" customFormat="1" ht="18">
      <c r="A406" s="45"/>
      <c r="B406" s="123">
        <v>41529</v>
      </c>
      <c r="C406" s="101" t="s">
        <v>1514</v>
      </c>
      <c r="D406" s="102" t="s">
        <v>86</v>
      </c>
      <c r="E406" s="102" t="s">
        <v>48</v>
      </c>
      <c r="F406" s="102" t="s">
        <v>1542</v>
      </c>
    </row>
    <row r="407" spans="1:6" s="99" customFormat="1" ht="36">
      <c r="A407" s="45"/>
      <c r="B407" s="123">
        <v>41529</v>
      </c>
      <c r="C407" s="101" t="s">
        <v>1511</v>
      </c>
      <c r="D407" s="102" t="s">
        <v>54</v>
      </c>
      <c r="E407" s="102" t="s">
        <v>119</v>
      </c>
      <c r="F407" s="102" t="s">
        <v>1543</v>
      </c>
    </row>
    <row r="408" spans="1:6" s="99" customFormat="1" ht="18">
      <c r="A408" s="45"/>
      <c r="B408" s="123">
        <v>41529</v>
      </c>
      <c r="C408" s="101" t="s">
        <v>1515</v>
      </c>
      <c r="D408" s="102" t="s">
        <v>54</v>
      </c>
      <c r="E408" s="102" t="s">
        <v>119</v>
      </c>
      <c r="F408" s="102" t="s">
        <v>1544</v>
      </c>
    </row>
    <row r="409" spans="1:6" s="99" customFormat="1" ht="18">
      <c r="A409" s="45"/>
      <c r="B409" s="123">
        <v>41533</v>
      </c>
      <c r="C409" s="101" t="s">
        <v>1516</v>
      </c>
      <c r="D409" s="102" t="s">
        <v>55</v>
      </c>
      <c r="E409" s="102" t="s">
        <v>96</v>
      </c>
      <c r="F409" s="102" t="s">
        <v>1545</v>
      </c>
    </row>
    <row r="410" spans="1:6" s="99" customFormat="1" ht="18">
      <c r="A410" s="45"/>
      <c r="B410" s="123">
        <v>41533</v>
      </c>
      <c r="C410" s="101" t="s">
        <v>1517</v>
      </c>
      <c r="D410" s="102" t="s">
        <v>55</v>
      </c>
      <c r="E410" s="102" t="s">
        <v>96</v>
      </c>
      <c r="F410" s="102" t="s">
        <v>1546</v>
      </c>
    </row>
    <row r="411" spans="1:6" s="99" customFormat="1" ht="18">
      <c r="A411" s="45"/>
      <c r="B411" s="123">
        <v>41533</v>
      </c>
      <c r="C411" s="101" t="s">
        <v>1518</v>
      </c>
      <c r="D411" s="102" t="s">
        <v>55</v>
      </c>
      <c r="E411" s="102" t="s">
        <v>96</v>
      </c>
      <c r="F411" s="102" t="s">
        <v>1547</v>
      </c>
    </row>
    <row r="412" spans="1:6" s="99" customFormat="1" ht="18">
      <c r="A412" s="45"/>
      <c r="B412" s="123">
        <v>41533</v>
      </c>
      <c r="C412" s="101" t="s">
        <v>1519</v>
      </c>
      <c r="D412" s="102"/>
      <c r="E412" s="102"/>
      <c r="F412" s="102" t="s">
        <v>1548</v>
      </c>
    </row>
    <row r="413" spans="1:6" s="99" customFormat="1" ht="18">
      <c r="A413" s="45"/>
      <c r="B413" s="123">
        <v>41535</v>
      </c>
      <c r="C413" s="101" t="s">
        <v>1520</v>
      </c>
      <c r="D413" s="102" t="s">
        <v>55</v>
      </c>
      <c r="E413" s="102" t="s">
        <v>96</v>
      </c>
      <c r="F413" s="102" t="s">
        <v>1549</v>
      </c>
    </row>
    <row r="414" spans="1:6" s="99" customFormat="1" ht="18">
      <c r="A414" s="45"/>
      <c r="B414" s="123">
        <v>41537</v>
      </c>
      <c r="C414" s="101" t="s">
        <v>290</v>
      </c>
      <c r="D414" s="102" t="s">
        <v>55</v>
      </c>
      <c r="E414" s="102" t="s">
        <v>96</v>
      </c>
      <c r="F414" s="102" t="s">
        <v>1550</v>
      </c>
    </row>
    <row r="415" spans="1:6" s="99" customFormat="1" ht="18">
      <c r="A415" s="45"/>
      <c r="B415" s="123">
        <v>41540</v>
      </c>
      <c r="C415" s="101" t="s">
        <v>290</v>
      </c>
      <c r="D415" s="102" t="s">
        <v>55</v>
      </c>
      <c r="E415" s="102" t="s">
        <v>96</v>
      </c>
      <c r="F415" s="102" t="s">
        <v>1370</v>
      </c>
    </row>
    <row r="416" spans="1:6" s="99" customFormat="1" ht="36">
      <c r="A416" s="45"/>
      <c r="B416" s="123">
        <v>41540</v>
      </c>
      <c r="C416" s="101" t="s">
        <v>1219</v>
      </c>
      <c r="D416" s="102" t="s">
        <v>57</v>
      </c>
      <c r="E416" s="102" t="s">
        <v>107</v>
      </c>
      <c r="F416" s="102" t="s">
        <v>1551</v>
      </c>
    </row>
    <row r="417" spans="1:6" s="99" customFormat="1" ht="18">
      <c r="A417" s="45"/>
      <c r="B417" s="123">
        <v>41540</v>
      </c>
      <c r="C417" s="101" t="s">
        <v>693</v>
      </c>
      <c r="D417" s="102" t="s">
        <v>55</v>
      </c>
      <c r="E417" s="102" t="s">
        <v>96</v>
      </c>
      <c r="F417" s="102" t="s">
        <v>1552</v>
      </c>
    </row>
    <row r="418" spans="1:6" s="99" customFormat="1" ht="18">
      <c r="A418" s="45"/>
      <c r="B418" s="123">
        <v>41540</v>
      </c>
      <c r="C418" s="101" t="s">
        <v>290</v>
      </c>
      <c r="D418" s="102" t="s">
        <v>55</v>
      </c>
      <c r="E418" s="102" t="s">
        <v>96</v>
      </c>
      <c r="F418" s="102" t="s">
        <v>1553</v>
      </c>
    </row>
    <row r="419" spans="1:6" s="99" customFormat="1" ht="18">
      <c r="A419" s="45"/>
      <c r="B419" s="123">
        <v>41540</v>
      </c>
      <c r="C419" s="101" t="s">
        <v>290</v>
      </c>
      <c r="D419" s="102" t="s">
        <v>55</v>
      </c>
      <c r="E419" s="102" t="s">
        <v>96</v>
      </c>
      <c r="F419" s="102" t="s">
        <v>1554</v>
      </c>
    </row>
    <row r="420" spans="1:6" s="99" customFormat="1" ht="18">
      <c r="A420" s="45"/>
      <c r="B420" s="123">
        <v>41540</v>
      </c>
      <c r="C420" s="101" t="s">
        <v>1352</v>
      </c>
      <c r="D420" s="102" t="s">
        <v>55</v>
      </c>
      <c r="E420" s="102" t="s">
        <v>96</v>
      </c>
      <c r="F420" s="102" t="s">
        <v>1555</v>
      </c>
    </row>
    <row r="421" spans="1:6" s="99" customFormat="1" ht="18">
      <c r="A421" s="45"/>
      <c r="B421" s="123">
        <v>41540</v>
      </c>
      <c r="C421" s="101" t="s">
        <v>1521</v>
      </c>
      <c r="D421" s="102" t="s">
        <v>55</v>
      </c>
      <c r="E421" s="102" t="s">
        <v>96</v>
      </c>
      <c r="F421" s="102" t="s">
        <v>1556</v>
      </c>
    </row>
    <row r="422" spans="1:6" s="99" customFormat="1" ht="18">
      <c r="A422" s="45"/>
      <c r="B422" s="123">
        <v>41541</v>
      </c>
      <c r="C422" s="101" t="s">
        <v>1522</v>
      </c>
      <c r="D422" s="102" t="s">
        <v>86</v>
      </c>
      <c r="E422" s="102" t="s">
        <v>48</v>
      </c>
      <c r="F422" s="102" t="s">
        <v>1557</v>
      </c>
    </row>
    <row r="423" spans="1:6" s="99" customFormat="1" ht="18">
      <c r="A423" s="45"/>
      <c r="B423" s="123">
        <v>41541</v>
      </c>
      <c r="C423" s="101" t="s">
        <v>630</v>
      </c>
      <c r="D423" s="102" t="s">
        <v>55</v>
      </c>
      <c r="E423" s="102" t="s">
        <v>96</v>
      </c>
      <c r="F423" s="102" t="s">
        <v>1550</v>
      </c>
    </row>
    <row r="424" spans="1:6" s="99" customFormat="1" ht="18">
      <c r="A424" s="45"/>
      <c r="B424" s="123">
        <v>41542</v>
      </c>
      <c r="C424" s="101" t="s">
        <v>290</v>
      </c>
      <c r="D424" s="102" t="s">
        <v>55</v>
      </c>
      <c r="E424" s="102" t="s">
        <v>96</v>
      </c>
      <c r="F424" s="102" t="s">
        <v>1558</v>
      </c>
    </row>
    <row r="425" spans="1:6" s="99" customFormat="1" ht="18">
      <c r="A425" s="45"/>
      <c r="B425" s="123">
        <v>41547</v>
      </c>
      <c r="C425" s="101" t="s">
        <v>1352</v>
      </c>
      <c r="D425" s="102" t="s">
        <v>55</v>
      </c>
      <c r="E425" s="102" t="s">
        <v>96</v>
      </c>
      <c r="F425" s="102" t="s">
        <v>1559</v>
      </c>
    </row>
    <row r="426" spans="1:6" s="99" customFormat="1" ht="36">
      <c r="A426" s="45"/>
      <c r="B426" s="123">
        <v>41547</v>
      </c>
      <c r="C426" s="101" t="s">
        <v>1352</v>
      </c>
      <c r="D426" s="102" t="s">
        <v>57</v>
      </c>
      <c r="E426" s="102" t="s">
        <v>107</v>
      </c>
      <c r="F426" s="102" t="s">
        <v>1560</v>
      </c>
    </row>
    <row r="427" spans="1:6" s="99" customFormat="1" ht="18">
      <c r="A427" s="45"/>
      <c r="B427" s="123">
        <v>41548</v>
      </c>
      <c r="C427" s="101" t="s">
        <v>1608</v>
      </c>
      <c r="D427" s="102" t="s">
        <v>55</v>
      </c>
      <c r="E427" s="102" t="s">
        <v>96</v>
      </c>
      <c r="F427" s="102" t="s">
        <v>1609</v>
      </c>
    </row>
    <row r="428" spans="1:6" s="99" customFormat="1" ht="18">
      <c r="A428" s="45"/>
      <c r="B428" s="100">
        <v>41548</v>
      </c>
      <c r="C428" s="101" t="s">
        <v>290</v>
      </c>
      <c r="D428" s="102" t="s">
        <v>55</v>
      </c>
      <c r="E428" s="102" t="s">
        <v>96</v>
      </c>
      <c r="F428" s="102" t="s">
        <v>1610</v>
      </c>
    </row>
    <row r="429" spans="1:6" s="99" customFormat="1" ht="36">
      <c r="A429" s="45"/>
      <c r="B429" s="123">
        <v>41548</v>
      </c>
      <c r="C429" s="101" t="s">
        <v>1886</v>
      </c>
      <c r="D429" s="102" t="s">
        <v>85</v>
      </c>
      <c r="E429" s="102" t="s">
        <v>46</v>
      </c>
      <c r="F429" s="102" t="s">
        <v>1885</v>
      </c>
    </row>
    <row r="430" spans="1:6" s="99" customFormat="1" ht="18">
      <c r="A430" s="45"/>
      <c r="B430" s="100">
        <v>41550</v>
      </c>
      <c r="C430" s="101" t="s">
        <v>290</v>
      </c>
      <c r="D430" s="102" t="s">
        <v>55</v>
      </c>
      <c r="E430" s="102" t="s">
        <v>96</v>
      </c>
      <c r="F430" s="102" t="s">
        <v>1611</v>
      </c>
    </row>
    <row r="431" spans="1:6" s="99" customFormat="1" ht="18">
      <c r="A431" s="45"/>
      <c r="B431" s="100">
        <v>41550</v>
      </c>
      <c r="C431" s="101" t="s">
        <v>1520</v>
      </c>
      <c r="D431" s="102" t="s">
        <v>55</v>
      </c>
      <c r="E431" s="102" t="s">
        <v>96</v>
      </c>
      <c r="F431" s="102" t="s">
        <v>1612</v>
      </c>
    </row>
    <row r="432" spans="1:6" s="99" customFormat="1" ht="18">
      <c r="A432" s="45"/>
      <c r="B432" s="100">
        <v>41550</v>
      </c>
      <c r="C432" s="101" t="s">
        <v>1613</v>
      </c>
      <c r="D432" s="102" t="s">
        <v>55</v>
      </c>
      <c r="E432" s="102" t="s">
        <v>96</v>
      </c>
      <c r="F432" s="102" t="s">
        <v>1250</v>
      </c>
    </row>
    <row r="433" spans="1:6" s="99" customFormat="1" ht="18">
      <c r="A433" s="45"/>
      <c r="B433" s="100">
        <v>41554</v>
      </c>
      <c r="C433" s="101" t="s">
        <v>290</v>
      </c>
      <c r="D433" s="102" t="s">
        <v>55</v>
      </c>
      <c r="E433" s="102" t="s">
        <v>96</v>
      </c>
      <c r="F433" s="102" t="s">
        <v>1614</v>
      </c>
    </row>
    <row r="434" spans="1:6" s="99" customFormat="1" ht="18">
      <c r="A434" s="45"/>
      <c r="B434" s="100">
        <v>41557</v>
      </c>
      <c r="C434" s="101" t="s">
        <v>1615</v>
      </c>
      <c r="D434" s="102" t="s">
        <v>55</v>
      </c>
      <c r="E434" s="102" t="s">
        <v>96</v>
      </c>
      <c r="F434" s="102" t="s">
        <v>1616</v>
      </c>
    </row>
    <row r="435" spans="1:6" s="99" customFormat="1" ht="36">
      <c r="A435" s="45"/>
      <c r="B435" s="100">
        <v>41558</v>
      </c>
      <c r="C435" s="101" t="s">
        <v>294</v>
      </c>
      <c r="D435" s="102" t="s">
        <v>57</v>
      </c>
      <c r="E435" s="102" t="s">
        <v>107</v>
      </c>
      <c r="F435" s="102" t="s">
        <v>1617</v>
      </c>
    </row>
    <row r="436" spans="1:6" s="99" customFormat="1" ht="18">
      <c r="A436" s="45"/>
      <c r="B436" s="100">
        <v>41558</v>
      </c>
      <c r="C436" s="101" t="s">
        <v>1618</v>
      </c>
      <c r="D436" s="102" t="s">
        <v>55</v>
      </c>
      <c r="E436" s="102" t="s">
        <v>96</v>
      </c>
      <c r="F436" s="102" t="s">
        <v>1619</v>
      </c>
    </row>
    <row r="437" spans="1:6" s="99" customFormat="1" ht="18">
      <c r="A437" s="45"/>
      <c r="B437" s="100">
        <v>41558</v>
      </c>
      <c r="C437" s="101" t="s">
        <v>1228</v>
      </c>
      <c r="D437" s="102" t="s">
        <v>55</v>
      </c>
      <c r="E437" s="102" t="s">
        <v>96</v>
      </c>
      <c r="F437" s="102" t="s">
        <v>1620</v>
      </c>
    </row>
    <row r="438" spans="1:6" s="99" customFormat="1" ht="18">
      <c r="A438" s="45"/>
      <c r="B438" s="100">
        <v>41561</v>
      </c>
      <c r="C438" s="101" t="s">
        <v>294</v>
      </c>
      <c r="D438" s="102" t="s">
        <v>55</v>
      </c>
      <c r="E438" s="102" t="s">
        <v>96</v>
      </c>
      <c r="F438" s="102" t="s">
        <v>1621</v>
      </c>
    </row>
    <row r="439" spans="1:6" s="99" customFormat="1" ht="18">
      <c r="A439" s="45"/>
      <c r="B439" s="100">
        <v>41561</v>
      </c>
      <c r="C439" s="101" t="s">
        <v>290</v>
      </c>
      <c r="D439" s="102" t="s">
        <v>55</v>
      </c>
      <c r="E439" s="102" t="s">
        <v>96</v>
      </c>
      <c r="F439" s="102" t="s">
        <v>1622</v>
      </c>
    </row>
    <row r="440" spans="1:6" s="99" customFormat="1" ht="18">
      <c r="A440" s="45"/>
      <c r="B440" s="100">
        <v>41561</v>
      </c>
      <c r="C440" s="101" t="s">
        <v>290</v>
      </c>
      <c r="D440" s="102" t="s">
        <v>55</v>
      </c>
      <c r="E440" s="102" t="s">
        <v>96</v>
      </c>
      <c r="F440" s="102" t="s">
        <v>1623</v>
      </c>
    </row>
    <row r="441" spans="1:6" s="99" customFormat="1" ht="36">
      <c r="A441" s="45"/>
      <c r="B441" s="100">
        <v>41561</v>
      </c>
      <c r="C441" s="101" t="s">
        <v>290</v>
      </c>
      <c r="D441" s="102" t="s">
        <v>57</v>
      </c>
      <c r="E441" s="102" t="s">
        <v>107</v>
      </c>
      <c r="F441" s="102" t="s">
        <v>1624</v>
      </c>
    </row>
    <row r="442" spans="1:6" s="99" customFormat="1" ht="18">
      <c r="A442" s="45"/>
      <c r="B442" s="100">
        <v>41561</v>
      </c>
      <c r="C442" s="101" t="s">
        <v>693</v>
      </c>
      <c r="D442" s="102" t="s">
        <v>55</v>
      </c>
      <c r="E442" s="102" t="s">
        <v>96</v>
      </c>
      <c r="F442" s="102" t="s">
        <v>1625</v>
      </c>
    </row>
    <row r="443" spans="1:6" s="99" customFormat="1" ht="36">
      <c r="A443" s="45"/>
      <c r="B443" s="100">
        <v>41561</v>
      </c>
      <c r="C443" s="101" t="s">
        <v>1626</v>
      </c>
      <c r="D443" s="102" t="s">
        <v>57</v>
      </c>
      <c r="E443" s="102" t="s">
        <v>107</v>
      </c>
      <c r="F443" s="102" t="s">
        <v>1627</v>
      </c>
    </row>
    <row r="444" spans="1:6" s="99" customFormat="1" ht="36">
      <c r="A444" s="45"/>
      <c r="B444" s="100">
        <v>41562</v>
      </c>
      <c r="C444" s="101" t="s">
        <v>290</v>
      </c>
      <c r="D444" s="102" t="s">
        <v>55</v>
      </c>
      <c r="E444" s="102" t="s">
        <v>96</v>
      </c>
      <c r="F444" s="102" t="s">
        <v>1628</v>
      </c>
    </row>
    <row r="445" spans="1:6" s="99" customFormat="1" ht="18">
      <c r="A445" s="45"/>
      <c r="B445" s="100">
        <v>41563</v>
      </c>
      <c r="C445" s="101" t="s">
        <v>981</v>
      </c>
      <c r="D445" s="102" t="s">
        <v>55</v>
      </c>
      <c r="E445" s="102" t="s">
        <v>96</v>
      </c>
      <c r="F445" s="102" t="s">
        <v>1629</v>
      </c>
    </row>
    <row r="446" spans="1:6" s="99" customFormat="1" ht="18">
      <c r="A446" s="45"/>
      <c r="B446" s="100">
        <v>41563</v>
      </c>
      <c r="C446" s="101" t="s">
        <v>1630</v>
      </c>
      <c r="D446" s="102" t="s">
        <v>55</v>
      </c>
      <c r="E446" s="102" t="s">
        <v>96</v>
      </c>
      <c r="F446" s="102" t="s">
        <v>1631</v>
      </c>
    </row>
    <row r="447" spans="1:6" s="99" customFormat="1" ht="36">
      <c r="A447" s="45"/>
      <c r="B447" s="100">
        <v>41563</v>
      </c>
      <c r="C447" s="101" t="s">
        <v>1630</v>
      </c>
      <c r="D447" s="102" t="s">
        <v>55</v>
      </c>
      <c r="E447" s="102" t="s">
        <v>96</v>
      </c>
      <c r="F447" s="102" t="s">
        <v>1632</v>
      </c>
    </row>
    <row r="448" spans="1:6" s="99" customFormat="1" ht="18">
      <c r="A448" s="45"/>
      <c r="B448" s="100">
        <v>41563</v>
      </c>
      <c r="C448" s="101" t="s">
        <v>1630</v>
      </c>
      <c r="D448" s="102" t="s">
        <v>55</v>
      </c>
      <c r="E448" s="102" t="s">
        <v>96</v>
      </c>
      <c r="F448" s="102" t="s">
        <v>1633</v>
      </c>
    </row>
    <row r="449" spans="1:6" s="99" customFormat="1" ht="18">
      <c r="A449" s="45"/>
      <c r="B449" s="100">
        <v>41563</v>
      </c>
      <c r="C449" s="101" t="s">
        <v>1630</v>
      </c>
      <c r="D449" s="102" t="s">
        <v>55</v>
      </c>
      <c r="E449" s="102" t="s">
        <v>96</v>
      </c>
      <c r="F449" s="102" t="s">
        <v>1634</v>
      </c>
    </row>
    <row r="450" spans="1:6" s="99" customFormat="1" ht="18">
      <c r="A450" s="45"/>
      <c r="B450" s="100">
        <v>41563</v>
      </c>
      <c r="C450" s="101" t="s">
        <v>715</v>
      </c>
      <c r="D450" s="102" t="s">
        <v>55</v>
      </c>
      <c r="E450" s="102" t="s">
        <v>96</v>
      </c>
      <c r="F450" s="102" t="s">
        <v>1635</v>
      </c>
    </row>
    <row r="451" spans="1:6" s="99" customFormat="1" ht="18">
      <c r="A451" s="45"/>
      <c r="B451" s="100">
        <v>41563</v>
      </c>
      <c r="C451" s="101" t="s">
        <v>1630</v>
      </c>
      <c r="D451" s="102" t="s">
        <v>55</v>
      </c>
      <c r="E451" s="102" t="s">
        <v>96</v>
      </c>
      <c r="F451" s="102" t="s">
        <v>1636</v>
      </c>
    </row>
    <row r="452" spans="1:6" s="99" customFormat="1" ht="18">
      <c r="A452" s="45"/>
      <c r="B452" s="100">
        <v>41564</v>
      </c>
      <c r="C452" s="101" t="s">
        <v>1637</v>
      </c>
      <c r="D452" s="102" t="s">
        <v>55</v>
      </c>
      <c r="E452" s="102" t="s">
        <v>96</v>
      </c>
      <c r="F452" s="102" t="s">
        <v>1638</v>
      </c>
    </row>
    <row r="453" spans="1:6" s="99" customFormat="1" ht="18">
      <c r="A453" s="45"/>
      <c r="B453" s="100">
        <v>41564</v>
      </c>
      <c r="C453" s="101" t="s">
        <v>1639</v>
      </c>
      <c r="D453" s="102" t="s">
        <v>55</v>
      </c>
      <c r="E453" s="102" t="s">
        <v>96</v>
      </c>
      <c r="F453" s="102" t="s">
        <v>1635</v>
      </c>
    </row>
    <row r="454" spans="1:6" s="99" customFormat="1" ht="18">
      <c r="A454" s="45"/>
      <c r="B454" s="100">
        <v>41565</v>
      </c>
      <c r="C454" s="101" t="s">
        <v>290</v>
      </c>
      <c r="D454" s="102" t="s">
        <v>55</v>
      </c>
      <c r="E454" s="102" t="s">
        <v>96</v>
      </c>
      <c r="F454" s="102" t="s">
        <v>1635</v>
      </c>
    </row>
    <row r="455" spans="1:6" s="99" customFormat="1" ht="18">
      <c r="A455" s="45"/>
      <c r="B455" s="100">
        <v>41565</v>
      </c>
      <c r="C455" s="101" t="s">
        <v>1640</v>
      </c>
      <c r="D455" s="102" t="s">
        <v>55</v>
      </c>
      <c r="E455" s="102" t="s">
        <v>96</v>
      </c>
      <c r="F455" s="102" t="s">
        <v>1641</v>
      </c>
    </row>
    <row r="456" spans="1:6" s="99" customFormat="1" ht="18">
      <c r="A456" s="45"/>
      <c r="B456" s="100">
        <v>41568</v>
      </c>
      <c r="C456" s="101" t="s">
        <v>1642</v>
      </c>
      <c r="D456" s="102" t="s">
        <v>55</v>
      </c>
      <c r="E456" s="102" t="s">
        <v>96</v>
      </c>
      <c r="F456" s="102" t="s">
        <v>1643</v>
      </c>
    </row>
    <row r="457" spans="1:6" s="99" customFormat="1" ht="18">
      <c r="A457" s="45"/>
      <c r="B457" s="100">
        <v>41568</v>
      </c>
      <c r="C457" s="101" t="s">
        <v>290</v>
      </c>
      <c r="D457" s="102" t="s">
        <v>55</v>
      </c>
      <c r="E457" s="102" t="s">
        <v>96</v>
      </c>
      <c r="F457" s="102" t="s">
        <v>1644</v>
      </c>
    </row>
    <row r="458" spans="1:6" s="99" customFormat="1" ht="18">
      <c r="A458" s="45"/>
      <c r="B458" s="100">
        <v>41568</v>
      </c>
      <c r="C458" s="101" t="s">
        <v>290</v>
      </c>
      <c r="D458" s="102" t="s">
        <v>55</v>
      </c>
      <c r="E458" s="102" t="s">
        <v>96</v>
      </c>
      <c r="F458" s="102" t="s">
        <v>1645</v>
      </c>
    </row>
    <row r="459" spans="1:6" s="99" customFormat="1" ht="18">
      <c r="A459" s="45"/>
      <c r="B459" s="100">
        <v>41568</v>
      </c>
      <c r="C459" s="101" t="s">
        <v>290</v>
      </c>
      <c r="D459" s="102" t="s">
        <v>55</v>
      </c>
      <c r="E459" s="102" t="s">
        <v>96</v>
      </c>
      <c r="F459" s="102" t="s">
        <v>1646</v>
      </c>
    </row>
    <row r="460" spans="1:6" s="99" customFormat="1" ht="18">
      <c r="A460" s="45"/>
      <c r="B460" s="100">
        <v>41569</v>
      </c>
      <c r="C460" s="101" t="s">
        <v>290</v>
      </c>
      <c r="D460" s="102" t="s">
        <v>55</v>
      </c>
      <c r="E460" s="102" t="s">
        <v>96</v>
      </c>
      <c r="F460" s="102" t="s">
        <v>1635</v>
      </c>
    </row>
    <row r="461" spans="1:6" s="99" customFormat="1" ht="18">
      <c r="A461" s="45"/>
      <c r="B461" s="100">
        <v>41570</v>
      </c>
      <c r="C461" s="101" t="s">
        <v>1647</v>
      </c>
      <c r="D461" s="102" t="s">
        <v>55</v>
      </c>
      <c r="E461" s="102" t="s">
        <v>96</v>
      </c>
      <c r="F461" s="102" t="s">
        <v>1648</v>
      </c>
    </row>
    <row r="462" spans="1:6" s="99" customFormat="1" ht="18">
      <c r="A462" s="45"/>
      <c r="B462" s="100">
        <v>41571</v>
      </c>
      <c r="C462" s="101" t="s">
        <v>290</v>
      </c>
      <c r="D462" s="102" t="s">
        <v>55</v>
      </c>
      <c r="E462" s="102" t="s">
        <v>96</v>
      </c>
      <c r="F462" s="102" t="s">
        <v>1649</v>
      </c>
    </row>
    <row r="463" spans="1:6" s="99" customFormat="1" ht="18">
      <c r="A463" s="45"/>
      <c r="B463" s="100">
        <v>41572</v>
      </c>
      <c r="C463" s="101" t="s">
        <v>1650</v>
      </c>
      <c r="D463" s="102" t="s">
        <v>55</v>
      </c>
      <c r="E463" s="102" t="s">
        <v>96</v>
      </c>
      <c r="F463" s="102" t="s">
        <v>1651</v>
      </c>
    </row>
    <row r="464" spans="1:6" s="99" customFormat="1" ht="18">
      <c r="A464" s="45"/>
      <c r="B464" s="100">
        <v>41572</v>
      </c>
      <c r="C464" s="101" t="s">
        <v>1652</v>
      </c>
      <c r="D464" s="102" t="s">
        <v>55</v>
      </c>
      <c r="E464" s="102" t="s">
        <v>96</v>
      </c>
      <c r="F464" s="102" t="s">
        <v>1658</v>
      </c>
    </row>
    <row r="465" spans="1:6" s="99" customFormat="1" ht="36">
      <c r="A465" s="45"/>
      <c r="B465" s="100">
        <v>41575</v>
      </c>
      <c r="C465" s="101" t="s">
        <v>1348</v>
      </c>
      <c r="D465" s="102" t="s">
        <v>55</v>
      </c>
      <c r="E465" s="102" t="s">
        <v>96</v>
      </c>
      <c r="F465" s="102" t="s">
        <v>1653</v>
      </c>
    </row>
    <row r="466" spans="1:6" s="99" customFormat="1" ht="36">
      <c r="A466" s="45"/>
      <c r="B466" s="100">
        <v>41575</v>
      </c>
      <c r="C466" s="101" t="s">
        <v>1654</v>
      </c>
      <c r="D466" s="102" t="s">
        <v>55</v>
      </c>
      <c r="E466" s="102" t="s">
        <v>96</v>
      </c>
      <c r="F466" s="102" t="s">
        <v>1655</v>
      </c>
    </row>
    <row r="467" spans="1:6" s="99" customFormat="1" ht="18">
      <c r="A467" s="45"/>
      <c r="B467" s="100">
        <v>41575</v>
      </c>
      <c r="C467" s="101" t="s">
        <v>290</v>
      </c>
      <c r="D467" s="102" t="s">
        <v>55</v>
      </c>
      <c r="E467" s="102" t="s">
        <v>96</v>
      </c>
      <c r="F467" s="102" t="s">
        <v>1656</v>
      </c>
    </row>
    <row r="468" spans="1:6" s="99" customFormat="1" ht="36">
      <c r="A468" s="45"/>
      <c r="B468" s="100">
        <v>41578</v>
      </c>
      <c r="C468" s="101" t="s">
        <v>290</v>
      </c>
      <c r="D468" s="102" t="s">
        <v>55</v>
      </c>
      <c r="E468" s="102" t="s">
        <v>96</v>
      </c>
      <c r="F468" s="102" t="s">
        <v>1657</v>
      </c>
    </row>
    <row r="469" spans="1:6" s="99" customFormat="1" ht="18">
      <c r="A469" s="45"/>
      <c r="B469" s="100">
        <v>41579</v>
      </c>
      <c r="C469" s="101" t="s">
        <v>1797</v>
      </c>
      <c r="D469" s="102" t="s">
        <v>55</v>
      </c>
      <c r="E469" s="102" t="s">
        <v>96</v>
      </c>
      <c r="F469" s="102" t="s">
        <v>1798</v>
      </c>
    </row>
    <row r="470" spans="1:6" s="99" customFormat="1" ht="18">
      <c r="A470" s="45"/>
      <c r="B470" s="100">
        <v>41582</v>
      </c>
      <c r="C470" s="101" t="s">
        <v>290</v>
      </c>
      <c r="D470" s="102" t="s">
        <v>55</v>
      </c>
      <c r="E470" s="102" t="s">
        <v>96</v>
      </c>
      <c r="F470" s="102" t="s">
        <v>1799</v>
      </c>
    </row>
    <row r="471" spans="1:6" s="99" customFormat="1" ht="18">
      <c r="A471" s="45"/>
      <c r="B471" s="100">
        <v>41582</v>
      </c>
      <c r="C471" s="101" t="s">
        <v>294</v>
      </c>
      <c r="D471" s="102" t="s">
        <v>55</v>
      </c>
      <c r="E471" s="102" t="s">
        <v>96</v>
      </c>
      <c r="F471" s="102" t="s">
        <v>1800</v>
      </c>
    </row>
    <row r="472" spans="1:6" s="99" customFormat="1" ht="18">
      <c r="A472" s="45"/>
      <c r="B472" s="100">
        <v>41582</v>
      </c>
      <c r="C472" s="101" t="s">
        <v>290</v>
      </c>
      <c r="D472" s="102" t="s">
        <v>55</v>
      </c>
      <c r="E472" s="102" t="s">
        <v>96</v>
      </c>
      <c r="F472" s="102" t="s">
        <v>1801</v>
      </c>
    </row>
    <row r="473" spans="1:6" s="99" customFormat="1" ht="18">
      <c r="A473" s="45"/>
      <c r="B473" s="100">
        <v>41582</v>
      </c>
      <c r="C473" s="101" t="s">
        <v>1802</v>
      </c>
      <c r="D473" s="102" t="s">
        <v>55</v>
      </c>
      <c r="E473" s="102" t="s">
        <v>96</v>
      </c>
      <c r="F473" s="102" t="s">
        <v>1803</v>
      </c>
    </row>
    <row r="474" spans="1:6" s="99" customFormat="1" ht="18">
      <c r="A474" s="45"/>
      <c r="B474" s="100">
        <v>41582</v>
      </c>
      <c r="C474" s="101" t="s">
        <v>290</v>
      </c>
      <c r="D474" s="102" t="s">
        <v>55</v>
      </c>
      <c r="E474" s="102" t="s">
        <v>96</v>
      </c>
      <c r="F474" s="102" t="s">
        <v>1800</v>
      </c>
    </row>
    <row r="475" spans="1:6" s="99" customFormat="1" ht="36">
      <c r="A475" s="45"/>
      <c r="B475" s="100">
        <v>41582</v>
      </c>
      <c r="C475" s="101" t="s">
        <v>732</v>
      </c>
      <c r="D475" s="102" t="s">
        <v>55</v>
      </c>
      <c r="E475" s="102" t="s">
        <v>96</v>
      </c>
      <c r="F475" s="102" t="s">
        <v>1804</v>
      </c>
    </row>
    <row r="476" spans="1:6" s="99" customFormat="1" ht="18">
      <c r="A476" s="45"/>
      <c r="B476" s="100">
        <v>41584</v>
      </c>
      <c r="C476" s="101" t="s">
        <v>290</v>
      </c>
      <c r="D476" s="102" t="s">
        <v>55</v>
      </c>
      <c r="E476" s="102" t="s">
        <v>96</v>
      </c>
      <c r="F476" s="102" t="s">
        <v>1805</v>
      </c>
    </row>
    <row r="477" spans="1:6" s="99" customFormat="1" ht="18">
      <c r="A477" s="45"/>
      <c r="B477" s="100">
        <v>41585</v>
      </c>
      <c r="C477" s="101" t="s">
        <v>290</v>
      </c>
      <c r="D477" s="102" t="s">
        <v>55</v>
      </c>
      <c r="E477" s="102" t="s">
        <v>96</v>
      </c>
      <c r="F477" s="102" t="s">
        <v>1806</v>
      </c>
    </row>
    <row r="478" spans="1:6" s="99" customFormat="1" ht="18">
      <c r="A478" s="45"/>
      <c r="B478" s="100">
        <v>41586</v>
      </c>
      <c r="C478" s="101" t="s">
        <v>290</v>
      </c>
      <c r="D478" s="102" t="s">
        <v>55</v>
      </c>
      <c r="E478" s="102" t="s">
        <v>96</v>
      </c>
      <c r="F478" s="102" t="s">
        <v>1807</v>
      </c>
    </row>
    <row r="479" spans="1:6" s="99" customFormat="1" ht="18">
      <c r="A479" s="45"/>
      <c r="B479" s="100">
        <v>41586</v>
      </c>
      <c r="C479" s="101" t="s">
        <v>290</v>
      </c>
      <c r="D479" s="102" t="s">
        <v>55</v>
      </c>
      <c r="E479" s="102" t="s">
        <v>96</v>
      </c>
      <c r="F479" s="102" t="s">
        <v>1808</v>
      </c>
    </row>
    <row r="480" spans="1:6" s="99" customFormat="1" ht="18">
      <c r="A480" s="45"/>
      <c r="B480" s="100">
        <v>41586</v>
      </c>
      <c r="C480" s="101" t="s">
        <v>1809</v>
      </c>
      <c r="D480" s="102" t="s">
        <v>55</v>
      </c>
      <c r="E480" s="102" t="s">
        <v>96</v>
      </c>
      <c r="F480" s="102" t="s">
        <v>1614</v>
      </c>
    </row>
    <row r="481" spans="1:6" s="99" customFormat="1" ht="18">
      <c r="A481" s="45"/>
      <c r="B481" s="100">
        <v>41589</v>
      </c>
      <c r="C481" s="101" t="s">
        <v>290</v>
      </c>
      <c r="D481" s="102" t="s">
        <v>55</v>
      </c>
      <c r="E481" s="102" t="s">
        <v>96</v>
      </c>
      <c r="F481" s="102" t="s">
        <v>1810</v>
      </c>
    </row>
    <row r="482" spans="1:6" s="99" customFormat="1" ht="18">
      <c r="A482" s="45"/>
      <c r="B482" s="100">
        <v>41589</v>
      </c>
      <c r="C482" s="101" t="s">
        <v>290</v>
      </c>
      <c r="D482" s="102" t="s">
        <v>55</v>
      </c>
      <c r="E482" s="102" t="s">
        <v>96</v>
      </c>
      <c r="F482" s="102" t="s">
        <v>998</v>
      </c>
    </row>
    <row r="483" spans="1:6" s="99" customFormat="1" ht="18">
      <c r="A483" s="45"/>
      <c r="B483" s="100">
        <v>41591</v>
      </c>
      <c r="C483" s="101" t="s">
        <v>290</v>
      </c>
      <c r="D483" s="102" t="s">
        <v>55</v>
      </c>
      <c r="E483" s="102" t="s">
        <v>96</v>
      </c>
      <c r="F483" s="102" t="s">
        <v>1811</v>
      </c>
    </row>
    <row r="484" spans="1:6" s="99" customFormat="1" ht="18">
      <c r="A484" s="45"/>
      <c r="B484" s="100">
        <v>41591</v>
      </c>
      <c r="C484" s="101" t="s">
        <v>290</v>
      </c>
      <c r="D484" s="102" t="s">
        <v>55</v>
      </c>
      <c r="E484" s="102" t="s">
        <v>96</v>
      </c>
      <c r="F484" s="102" t="s">
        <v>1812</v>
      </c>
    </row>
    <row r="485" spans="1:6" s="99" customFormat="1" ht="18">
      <c r="A485" s="45"/>
      <c r="B485" s="100">
        <v>41591</v>
      </c>
      <c r="C485" s="101" t="s">
        <v>290</v>
      </c>
      <c r="D485" s="102" t="s">
        <v>55</v>
      </c>
      <c r="E485" s="102" t="s">
        <v>96</v>
      </c>
      <c r="F485" s="102" t="s">
        <v>1609</v>
      </c>
    </row>
    <row r="486" spans="1:6" s="99" customFormat="1" ht="18">
      <c r="A486" s="45"/>
      <c r="B486" s="100">
        <v>41591</v>
      </c>
      <c r="C486" s="101" t="s">
        <v>1813</v>
      </c>
      <c r="D486" s="102" t="s">
        <v>55</v>
      </c>
      <c r="E486" s="102" t="s">
        <v>96</v>
      </c>
      <c r="F486" s="102" t="s">
        <v>1814</v>
      </c>
    </row>
    <row r="487" spans="1:6" s="99" customFormat="1" ht="18">
      <c r="A487" s="45"/>
      <c r="B487" s="100">
        <v>41591</v>
      </c>
      <c r="C487" s="101" t="s">
        <v>1815</v>
      </c>
      <c r="D487" s="102" t="s">
        <v>55</v>
      </c>
      <c r="E487" s="102" t="s">
        <v>96</v>
      </c>
      <c r="F487" s="102" t="s">
        <v>1380</v>
      </c>
    </row>
    <row r="488" spans="1:6" s="99" customFormat="1" ht="18">
      <c r="A488" s="45"/>
      <c r="B488" s="100">
        <v>41592</v>
      </c>
      <c r="C488" s="101" t="s">
        <v>1515</v>
      </c>
      <c r="D488" s="102" t="s">
        <v>55</v>
      </c>
      <c r="E488" s="102" t="s">
        <v>96</v>
      </c>
      <c r="F488" s="102" t="s">
        <v>1816</v>
      </c>
    </row>
    <row r="489" spans="1:6" s="99" customFormat="1" ht="18">
      <c r="A489" s="45"/>
      <c r="B489" s="100">
        <v>41592</v>
      </c>
      <c r="C489" s="101" t="s">
        <v>1817</v>
      </c>
      <c r="D489" s="102" t="s">
        <v>55</v>
      </c>
      <c r="E489" s="102" t="s">
        <v>96</v>
      </c>
      <c r="F489" s="102" t="s">
        <v>1818</v>
      </c>
    </row>
    <row r="490" spans="1:6" s="99" customFormat="1" ht="18">
      <c r="A490" s="45"/>
      <c r="B490" s="100">
        <v>41592</v>
      </c>
      <c r="C490" s="101" t="s">
        <v>1228</v>
      </c>
      <c r="D490" s="102" t="s">
        <v>55</v>
      </c>
      <c r="E490" s="102" t="s">
        <v>96</v>
      </c>
      <c r="F490" s="102" t="s">
        <v>1819</v>
      </c>
    </row>
    <row r="491" spans="1:6" s="99" customFormat="1" ht="18">
      <c r="A491" s="45"/>
      <c r="B491" s="100">
        <v>41596</v>
      </c>
      <c r="C491" s="101" t="s">
        <v>290</v>
      </c>
      <c r="D491" s="102" t="s">
        <v>55</v>
      </c>
      <c r="E491" s="102" t="s">
        <v>96</v>
      </c>
      <c r="F491" s="102" t="s">
        <v>1380</v>
      </c>
    </row>
    <row r="492" spans="1:6" s="99" customFormat="1" ht="18">
      <c r="A492" s="45"/>
      <c r="B492" s="100">
        <v>41596</v>
      </c>
      <c r="C492" s="101" t="s">
        <v>1820</v>
      </c>
      <c r="D492" s="102" t="s">
        <v>55</v>
      </c>
      <c r="E492" s="102" t="s">
        <v>96</v>
      </c>
      <c r="F492" s="102" t="s">
        <v>1821</v>
      </c>
    </row>
    <row r="493" spans="1:6" s="99" customFormat="1" ht="36">
      <c r="A493" s="45"/>
      <c r="B493" s="100">
        <v>41597</v>
      </c>
      <c r="C493" s="101" t="s">
        <v>684</v>
      </c>
      <c r="D493" s="102" t="s">
        <v>55</v>
      </c>
      <c r="E493" s="102" t="s">
        <v>96</v>
      </c>
      <c r="F493" s="102" t="s">
        <v>1822</v>
      </c>
    </row>
    <row r="494" spans="1:6" s="99" customFormat="1" ht="18">
      <c r="A494" s="45"/>
      <c r="B494" s="100">
        <v>41598</v>
      </c>
      <c r="C494" s="101" t="s">
        <v>290</v>
      </c>
      <c r="D494" s="102" t="s">
        <v>55</v>
      </c>
      <c r="E494" s="102" t="s">
        <v>96</v>
      </c>
      <c r="F494" s="102" t="s">
        <v>998</v>
      </c>
    </row>
    <row r="495" spans="1:6" s="99" customFormat="1" ht="18">
      <c r="A495" s="45"/>
      <c r="B495" s="100">
        <v>41598</v>
      </c>
      <c r="C495" s="101" t="s">
        <v>1823</v>
      </c>
      <c r="D495" s="102" t="s">
        <v>55</v>
      </c>
      <c r="E495" s="102" t="s">
        <v>96</v>
      </c>
      <c r="F495" s="102" t="s">
        <v>1824</v>
      </c>
    </row>
    <row r="496" spans="1:6" s="99" customFormat="1" ht="18">
      <c r="A496" s="45"/>
      <c r="B496" s="100">
        <v>41598</v>
      </c>
      <c r="C496" s="101" t="s">
        <v>1825</v>
      </c>
      <c r="D496" s="102" t="s">
        <v>55</v>
      </c>
      <c r="E496" s="102" t="s">
        <v>96</v>
      </c>
      <c r="F496" s="102" t="s">
        <v>1826</v>
      </c>
    </row>
    <row r="497" spans="1:6" s="99" customFormat="1" ht="18">
      <c r="A497" s="45"/>
      <c r="B497" s="100">
        <v>41599</v>
      </c>
      <c r="C497" s="101" t="s">
        <v>1827</v>
      </c>
      <c r="D497" s="102" t="s">
        <v>55</v>
      </c>
      <c r="E497" s="102" t="s">
        <v>96</v>
      </c>
      <c r="F497" s="102" t="s">
        <v>1828</v>
      </c>
    </row>
    <row r="498" spans="1:6" s="99" customFormat="1" ht="18">
      <c r="A498" s="45"/>
      <c r="B498" s="100">
        <v>41600</v>
      </c>
      <c r="C498" s="101" t="s">
        <v>1642</v>
      </c>
      <c r="D498" s="102" t="s">
        <v>55</v>
      </c>
      <c r="E498" s="102" t="s">
        <v>96</v>
      </c>
      <c r="F498" s="102" t="s">
        <v>1829</v>
      </c>
    </row>
    <row r="499" spans="1:6" s="99" customFormat="1" ht="18">
      <c r="A499" s="45"/>
      <c r="B499" s="100">
        <v>41600</v>
      </c>
      <c r="C499" s="101" t="s">
        <v>1640</v>
      </c>
      <c r="D499" s="102" t="s">
        <v>55</v>
      </c>
      <c r="E499" s="102" t="s">
        <v>96</v>
      </c>
      <c r="F499" s="102" t="s">
        <v>1830</v>
      </c>
    </row>
    <row r="500" spans="1:6" s="99" customFormat="1" ht="18">
      <c r="A500" s="45"/>
      <c r="B500" s="100">
        <v>41600</v>
      </c>
      <c r="C500" s="101" t="s">
        <v>613</v>
      </c>
      <c r="D500" s="102" t="s">
        <v>55</v>
      </c>
      <c r="E500" s="102" t="s">
        <v>96</v>
      </c>
      <c r="F500" s="102" t="s">
        <v>1831</v>
      </c>
    </row>
    <row r="501" spans="1:6" s="99" customFormat="1" ht="18">
      <c r="A501" s="45"/>
      <c r="B501" s="100">
        <v>41603</v>
      </c>
      <c r="C501" s="101" t="s">
        <v>1118</v>
      </c>
      <c r="D501" s="102" t="s">
        <v>55</v>
      </c>
      <c r="E501" s="102" t="s">
        <v>96</v>
      </c>
      <c r="F501" s="102" t="s">
        <v>1619</v>
      </c>
    </row>
    <row r="502" spans="1:6" s="99" customFormat="1" ht="18">
      <c r="A502" s="45"/>
      <c r="B502" s="100">
        <v>41603</v>
      </c>
      <c r="C502" s="101" t="s">
        <v>1832</v>
      </c>
      <c r="D502" s="102" t="s">
        <v>55</v>
      </c>
      <c r="E502" s="102" t="s">
        <v>96</v>
      </c>
      <c r="F502" s="102" t="s">
        <v>1833</v>
      </c>
    </row>
    <row r="503" spans="1:6" s="99" customFormat="1" ht="18">
      <c r="A503" s="45"/>
      <c r="B503" s="100">
        <v>41605</v>
      </c>
      <c r="C503" s="101" t="s">
        <v>290</v>
      </c>
      <c r="D503" s="102" t="s">
        <v>55</v>
      </c>
      <c r="E503" s="102" t="s">
        <v>96</v>
      </c>
      <c r="F503" s="102" t="s">
        <v>1380</v>
      </c>
    </row>
    <row r="504" spans="1:6" s="99" customFormat="1" ht="18">
      <c r="A504" s="45"/>
      <c r="B504" s="100">
        <v>41606</v>
      </c>
      <c r="C504" s="101" t="s">
        <v>1834</v>
      </c>
      <c r="D504" s="102" t="s">
        <v>55</v>
      </c>
      <c r="E504" s="102" t="s">
        <v>96</v>
      </c>
      <c r="F504" s="102" t="s">
        <v>1835</v>
      </c>
    </row>
    <row r="505" spans="1:6" s="99" customFormat="1" ht="18">
      <c r="A505" s="45"/>
      <c r="B505" s="100">
        <v>41606</v>
      </c>
      <c r="C505" s="101" t="s">
        <v>1352</v>
      </c>
      <c r="D505" s="102" t="s">
        <v>55</v>
      </c>
      <c r="E505" s="102" t="s">
        <v>96</v>
      </c>
      <c r="F505" s="102" t="s">
        <v>1836</v>
      </c>
    </row>
    <row r="506" spans="1:6" s="99" customFormat="1" ht="18">
      <c r="A506" s="45"/>
      <c r="B506" s="100">
        <v>41606</v>
      </c>
      <c r="C506" s="101" t="s">
        <v>290</v>
      </c>
      <c r="D506" s="102" t="s">
        <v>55</v>
      </c>
      <c r="E506" s="102" t="s">
        <v>96</v>
      </c>
      <c r="F506" s="102" t="s">
        <v>1837</v>
      </c>
    </row>
    <row r="507" spans="1:6" s="99" customFormat="1" ht="18">
      <c r="A507" s="45"/>
      <c r="B507" s="100">
        <v>41606</v>
      </c>
      <c r="C507" s="101" t="s">
        <v>290</v>
      </c>
      <c r="D507" s="102" t="s">
        <v>55</v>
      </c>
      <c r="E507" s="102" t="s">
        <v>96</v>
      </c>
      <c r="F507" s="102" t="s">
        <v>1838</v>
      </c>
    </row>
    <row r="508" spans="1:6" s="99" customFormat="1" ht="18">
      <c r="A508" s="45"/>
      <c r="B508" s="100">
        <v>41606</v>
      </c>
      <c r="C508" s="101" t="s">
        <v>1513</v>
      </c>
      <c r="D508" s="102" t="s">
        <v>55</v>
      </c>
      <c r="E508" s="102" t="s">
        <v>96</v>
      </c>
      <c r="F508" s="102" t="s">
        <v>1840</v>
      </c>
    </row>
    <row r="509" spans="1:6" s="99" customFormat="1" ht="36">
      <c r="A509" s="45"/>
      <c r="B509" s="100">
        <v>41607</v>
      </c>
      <c r="C509" s="101" t="s">
        <v>981</v>
      </c>
      <c r="D509" s="102" t="s">
        <v>55</v>
      </c>
      <c r="E509" s="102" t="s">
        <v>96</v>
      </c>
      <c r="F509" s="102" t="s">
        <v>1839</v>
      </c>
    </row>
    <row r="510" spans="1:6" s="99" customFormat="1" ht="18">
      <c r="A510" s="45"/>
      <c r="B510" s="100">
        <v>41607</v>
      </c>
      <c r="C510" s="101" t="s">
        <v>684</v>
      </c>
      <c r="D510" s="102" t="s">
        <v>55</v>
      </c>
      <c r="E510" s="102" t="s">
        <v>96</v>
      </c>
      <c r="F510" s="102" t="s">
        <v>1841</v>
      </c>
    </row>
    <row r="511" spans="1:6" s="99" customFormat="1" ht="18">
      <c r="A511" s="45"/>
      <c r="B511" s="100">
        <v>41607</v>
      </c>
      <c r="C511" s="101" t="s">
        <v>1118</v>
      </c>
      <c r="D511" s="102" t="s">
        <v>55</v>
      </c>
      <c r="E511" s="102" t="s">
        <v>96</v>
      </c>
      <c r="F511" s="102" t="s">
        <v>1842</v>
      </c>
    </row>
    <row r="512" spans="1:6" s="99" customFormat="1" ht="18">
      <c r="A512" s="45"/>
      <c r="B512" s="100">
        <v>41607</v>
      </c>
      <c r="C512" s="101" t="s">
        <v>1843</v>
      </c>
      <c r="D512" s="102" t="s">
        <v>55</v>
      </c>
      <c r="E512" s="102" t="s">
        <v>96</v>
      </c>
      <c r="F512" s="102" t="s">
        <v>1844</v>
      </c>
    </row>
    <row r="513" spans="1:6" s="99" customFormat="1" ht="36">
      <c r="A513" s="45"/>
      <c r="B513" s="100">
        <v>41609</v>
      </c>
      <c r="C513" s="101" t="s">
        <v>1991</v>
      </c>
      <c r="D513" s="102"/>
      <c r="E513" s="102"/>
      <c r="F513" s="102" t="s">
        <v>1992</v>
      </c>
    </row>
    <row r="514" spans="1:6" s="99" customFormat="1" ht="18">
      <c r="A514" s="45"/>
      <c r="B514" s="127">
        <v>41610</v>
      </c>
      <c r="C514" s="128" t="s">
        <v>2138</v>
      </c>
      <c r="D514" s="128" t="s">
        <v>55</v>
      </c>
      <c r="E514" s="128" t="s">
        <v>96</v>
      </c>
      <c r="F514" s="128" t="s">
        <v>1246</v>
      </c>
    </row>
    <row r="515" spans="1:6" s="99" customFormat="1" ht="18">
      <c r="A515" s="45"/>
      <c r="B515" s="127">
        <v>41611</v>
      </c>
      <c r="C515" s="128" t="s">
        <v>2139</v>
      </c>
      <c r="D515" s="128" t="s">
        <v>55</v>
      </c>
      <c r="E515" s="128" t="s">
        <v>96</v>
      </c>
      <c r="F515" s="128" t="s">
        <v>2140</v>
      </c>
    </row>
    <row r="516" spans="1:6" s="99" customFormat="1" ht="18">
      <c r="A516" s="45"/>
      <c r="B516" s="127">
        <v>41612</v>
      </c>
      <c r="C516" s="128" t="s">
        <v>2138</v>
      </c>
      <c r="D516" s="128" t="s">
        <v>55</v>
      </c>
      <c r="E516" s="128" t="s">
        <v>96</v>
      </c>
      <c r="F516" s="128" t="s">
        <v>2141</v>
      </c>
    </row>
    <row r="517" spans="1:6" s="99" customFormat="1" ht="18">
      <c r="A517" s="45"/>
      <c r="B517" s="127">
        <v>41613</v>
      </c>
      <c r="C517" s="128" t="s">
        <v>719</v>
      </c>
      <c r="D517" s="128" t="s">
        <v>55</v>
      </c>
      <c r="E517" s="128" t="s">
        <v>96</v>
      </c>
      <c r="F517" s="128" t="s">
        <v>2142</v>
      </c>
    </row>
    <row r="518" spans="1:6" s="99" customFormat="1" ht="30.75">
      <c r="A518" s="45"/>
      <c r="B518" s="127">
        <v>41614</v>
      </c>
      <c r="C518" s="128" t="s">
        <v>716</v>
      </c>
      <c r="D518" s="128" t="s">
        <v>55</v>
      </c>
      <c r="E518" s="128" t="s">
        <v>96</v>
      </c>
      <c r="F518" s="128" t="s">
        <v>2143</v>
      </c>
    </row>
    <row r="519" spans="1:6" s="99" customFormat="1" ht="18">
      <c r="A519" s="45"/>
      <c r="B519" s="127">
        <v>41616</v>
      </c>
      <c r="C519" s="128" t="s">
        <v>290</v>
      </c>
      <c r="D519" s="128" t="s">
        <v>55</v>
      </c>
      <c r="E519" s="128" t="s">
        <v>96</v>
      </c>
      <c r="F519" s="128" t="s">
        <v>2144</v>
      </c>
    </row>
    <row r="520" spans="1:6" s="99" customFormat="1" ht="18">
      <c r="A520" s="45"/>
      <c r="B520" s="127">
        <v>41616</v>
      </c>
      <c r="C520" s="128" t="s">
        <v>2145</v>
      </c>
      <c r="D520" s="128" t="s">
        <v>55</v>
      </c>
      <c r="E520" s="128" t="s">
        <v>96</v>
      </c>
      <c r="F520" s="128" t="s">
        <v>2146</v>
      </c>
    </row>
    <row r="521" spans="1:6" s="99" customFormat="1" ht="18">
      <c r="A521" s="45"/>
      <c r="B521" s="127">
        <v>41616</v>
      </c>
      <c r="C521" s="128" t="s">
        <v>290</v>
      </c>
      <c r="D521" s="128" t="s">
        <v>55</v>
      </c>
      <c r="E521" s="128" t="s">
        <v>96</v>
      </c>
      <c r="F521" s="128" t="s">
        <v>2147</v>
      </c>
    </row>
    <row r="522" spans="1:6" s="99" customFormat="1" ht="18">
      <c r="A522" s="45"/>
      <c r="B522" s="127">
        <v>41616</v>
      </c>
      <c r="C522" s="128" t="s">
        <v>896</v>
      </c>
      <c r="D522" s="128" t="s">
        <v>55</v>
      </c>
      <c r="E522" s="128" t="s">
        <v>96</v>
      </c>
      <c r="F522" s="128" t="s">
        <v>2148</v>
      </c>
    </row>
    <row r="523" spans="1:6" s="99" customFormat="1" ht="30.75">
      <c r="A523" s="45"/>
      <c r="B523" s="127">
        <v>41616</v>
      </c>
      <c r="C523" s="128" t="s">
        <v>344</v>
      </c>
      <c r="D523" s="15" t="s">
        <v>148</v>
      </c>
      <c r="E523" s="93" t="s">
        <v>2023</v>
      </c>
      <c r="F523" s="128" t="s">
        <v>2149</v>
      </c>
    </row>
    <row r="524" spans="1:6" s="99" customFormat="1" ht="18">
      <c r="A524" s="45"/>
      <c r="B524" s="127">
        <v>41617</v>
      </c>
      <c r="C524" s="128" t="s">
        <v>2150</v>
      </c>
      <c r="D524" s="128" t="s">
        <v>55</v>
      </c>
      <c r="E524" s="128" t="s">
        <v>96</v>
      </c>
      <c r="F524" s="128" t="s">
        <v>2151</v>
      </c>
    </row>
    <row r="525" spans="1:6" s="99" customFormat="1" ht="30.75">
      <c r="A525" s="45"/>
      <c r="B525" s="127">
        <v>41617</v>
      </c>
      <c r="C525" s="128" t="s">
        <v>2152</v>
      </c>
      <c r="D525" s="15" t="s">
        <v>148</v>
      </c>
      <c r="E525" s="93" t="s">
        <v>2023</v>
      </c>
      <c r="F525" s="128" t="s">
        <v>2153</v>
      </c>
    </row>
    <row r="526" spans="1:6" s="99" customFormat="1" ht="30.75">
      <c r="A526" s="45"/>
      <c r="B526" s="127">
        <v>41619</v>
      </c>
      <c r="C526" s="128" t="s">
        <v>2154</v>
      </c>
      <c r="D526" s="15" t="s">
        <v>148</v>
      </c>
      <c r="E526" s="93" t="s">
        <v>2023</v>
      </c>
      <c r="F526" s="128" t="s">
        <v>2155</v>
      </c>
    </row>
    <row r="527" spans="1:6" s="99" customFormat="1" ht="18">
      <c r="A527" s="45"/>
      <c r="B527" s="127">
        <v>41619</v>
      </c>
      <c r="C527" s="128" t="s">
        <v>2156</v>
      </c>
      <c r="D527" s="128" t="s">
        <v>55</v>
      </c>
      <c r="E527" s="128" t="s">
        <v>96</v>
      </c>
      <c r="F527" s="128" t="s">
        <v>2157</v>
      </c>
    </row>
    <row r="528" spans="1:6" s="99" customFormat="1" ht="18">
      <c r="A528" s="45"/>
      <c r="B528" s="127">
        <v>41619</v>
      </c>
      <c r="C528" s="128" t="s">
        <v>1630</v>
      </c>
      <c r="D528" s="128" t="s">
        <v>55</v>
      </c>
      <c r="E528" s="128" t="s">
        <v>96</v>
      </c>
      <c r="F528" s="128" t="s">
        <v>2158</v>
      </c>
    </row>
    <row r="529" spans="1:6" s="99" customFormat="1" ht="18">
      <c r="A529" s="45"/>
      <c r="B529" s="127">
        <v>41619</v>
      </c>
      <c r="C529" s="128" t="s">
        <v>2159</v>
      </c>
      <c r="D529" s="128" t="s">
        <v>55</v>
      </c>
      <c r="E529" s="128" t="s">
        <v>96</v>
      </c>
      <c r="F529" s="128" t="s">
        <v>2160</v>
      </c>
    </row>
    <row r="530" spans="1:6" s="99" customFormat="1" ht="18">
      <c r="A530" s="45"/>
      <c r="B530" s="127">
        <v>41621</v>
      </c>
      <c r="C530" s="128" t="s">
        <v>2161</v>
      </c>
      <c r="D530" s="128" t="s">
        <v>55</v>
      </c>
      <c r="E530" s="128" t="s">
        <v>96</v>
      </c>
      <c r="F530" s="128" t="s">
        <v>2162</v>
      </c>
    </row>
    <row r="531" spans="1:6" s="99" customFormat="1" ht="18">
      <c r="A531" s="45"/>
      <c r="B531" s="127">
        <v>41621</v>
      </c>
      <c r="C531" s="128" t="s">
        <v>290</v>
      </c>
      <c r="D531" s="128" t="s">
        <v>55</v>
      </c>
      <c r="E531" s="128" t="s">
        <v>96</v>
      </c>
      <c r="F531" s="128" t="s">
        <v>2163</v>
      </c>
    </row>
    <row r="532" spans="1:6" s="99" customFormat="1" ht="18">
      <c r="A532" s="45"/>
      <c r="B532" s="127">
        <v>41621</v>
      </c>
      <c r="C532" s="128" t="s">
        <v>290</v>
      </c>
      <c r="D532" s="128" t="s">
        <v>55</v>
      </c>
      <c r="E532" s="128" t="s">
        <v>96</v>
      </c>
      <c r="F532" s="128" t="s">
        <v>1232</v>
      </c>
    </row>
    <row r="533" spans="1:6" s="99" customFormat="1" ht="18">
      <c r="A533" s="45"/>
      <c r="B533" s="127">
        <v>41624</v>
      </c>
      <c r="C533" s="128" t="s">
        <v>290</v>
      </c>
      <c r="D533" s="128" t="s">
        <v>55</v>
      </c>
      <c r="E533" s="128" t="s">
        <v>96</v>
      </c>
      <c r="F533" s="128" t="s">
        <v>1380</v>
      </c>
    </row>
    <row r="534" spans="1:6" s="99" customFormat="1" ht="18">
      <c r="A534" s="45"/>
      <c r="B534" s="127">
        <v>41624</v>
      </c>
      <c r="C534" s="128" t="s">
        <v>290</v>
      </c>
      <c r="D534" s="128" t="s">
        <v>55</v>
      </c>
      <c r="E534" s="128" t="s">
        <v>96</v>
      </c>
      <c r="F534" s="128" t="s">
        <v>2164</v>
      </c>
    </row>
    <row r="535" spans="1:6" s="99" customFormat="1" ht="18">
      <c r="A535" s="45"/>
      <c r="B535" s="127">
        <v>41624</v>
      </c>
      <c r="C535" s="128" t="s">
        <v>616</v>
      </c>
      <c r="D535" s="128" t="s">
        <v>55</v>
      </c>
      <c r="E535" s="128" t="s">
        <v>96</v>
      </c>
      <c r="F535" s="128" t="s">
        <v>2165</v>
      </c>
    </row>
    <row r="536" spans="1:6" s="99" customFormat="1" ht="18">
      <c r="A536" s="45"/>
      <c r="B536" s="127">
        <v>41624</v>
      </c>
      <c r="C536" s="128" t="s">
        <v>290</v>
      </c>
      <c r="D536" s="128" t="s">
        <v>55</v>
      </c>
      <c r="E536" s="128" t="s">
        <v>96</v>
      </c>
      <c r="F536" s="128" t="s">
        <v>1250</v>
      </c>
    </row>
    <row r="537" spans="1:6" s="99" customFormat="1" ht="18">
      <c r="A537" s="45"/>
      <c r="B537" s="127">
        <v>41624</v>
      </c>
      <c r="C537" s="128" t="s">
        <v>2166</v>
      </c>
      <c r="D537" s="128" t="s">
        <v>55</v>
      </c>
      <c r="E537" s="128" t="s">
        <v>96</v>
      </c>
      <c r="F537" s="128" t="s">
        <v>2167</v>
      </c>
    </row>
    <row r="538" spans="1:6" s="99" customFormat="1" ht="30.75">
      <c r="A538" s="45"/>
      <c r="B538" s="127">
        <v>41624</v>
      </c>
      <c r="C538" s="128" t="s">
        <v>2168</v>
      </c>
      <c r="D538" s="128" t="s">
        <v>55</v>
      </c>
      <c r="E538" s="128" t="s">
        <v>96</v>
      </c>
      <c r="F538" s="128" t="s">
        <v>2169</v>
      </c>
    </row>
    <row r="539" spans="1:6" s="99" customFormat="1" ht="18">
      <c r="A539" s="45"/>
      <c r="B539" s="127">
        <v>41624</v>
      </c>
      <c r="C539" s="128" t="s">
        <v>290</v>
      </c>
      <c r="D539" s="128" t="s">
        <v>55</v>
      </c>
      <c r="E539" s="128" t="s">
        <v>96</v>
      </c>
      <c r="F539" s="128" t="s">
        <v>2170</v>
      </c>
    </row>
    <row r="540" spans="1:6" s="99" customFormat="1" ht="18">
      <c r="A540" s="45"/>
      <c r="B540" s="127">
        <v>41624</v>
      </c>
      <c r="C540" s="128" t="s">
        <v>2171</v>
      </c>
      <c r="D540" s="128" t="s">
        <v>55</v>
      </c>
      <c r="E540" s="128" t="s">
        <v>96</v>
      </c>
      <c r="F540" s="128" t="s">
        <v>2172</v>
      </c>
    </row>
    <row r="541" spans="1:6" s="99" customFormat="1" ht="18">
      <c r="A541" s="45"/>
      <c r="B541" s="127">
        <v>41624</v>
      </c>
      <c r="C541" s="128" t="s">
        <v>981</v>
      </c>
      <c r="D541" s="128" t="s">
        <v>55</v>
      </c>
      <c r="E541" s="128" t="s">
        <v>96</v>
      </c>
      <c r="F541" s="128" t="s">
        <v>321</v>
      </c>
    </row>
    <row r="542" spans="1:6" s="99" customFormat="1" ht="18">
      <c r="A542" s="45"/>
      <c r="B542" s="127">
        <v>41626</v>
      </c>
      <c r="C542" s="128" t="s">
        <v>290</v>
      </c>
      <c r="D542" s="128" t="s">
        <v>55</v>
      </c>
      <c r="E542" s="128" t="s">
        <v>96</v>
      </c>
      <c r="F542" s="128" t="s">
        <v>1246</v>
      </c>
    </row>
    <row r="543" spans="1:6" s="99" customFormat="1" ht="18">
      <c r="A543" s="45"/>
      <c r="B543" s="127">
        <v>41626</v>
      </c>
      <c r="C543" s="128" t="s">
        <v>290</v>
      </c>
      <c r="D543" s="128" t="s">
        <v>55</v>
      </c>
      <c r="E543" s="128" t="s">
        <v>96</v>
      </c>
      <c r="F543" s="128" t="s">
        <v>1380</v>
      </c>
    </row>
    <row r="544" spans="1:6" s="99" customFormat="1" ht="18">
      <c r="A544" s="45"/>
      <c r="B544" s="127">
        <v>41626</v>
      </c>
      <c r="C544" s="128" t="s">
        <v>290</v>
      </c>
      <c r="D544" s="128" t="s">
        <v>55</v>
      </c>
      <c r="E544" s="128" t="s">
        <v>96</v>
      </c>
      <c r="F544" s="128" t="s">
        <v>2173</v>
      </c>
    </row>
    <row r="545" spans="1:6" s="99" customFormat="1" ht="18">
      <c r="A545" s="45"/>
      <c r="B545" s="127">
        <v>41627</v>
      </c>
      <c r="C545" s="128" t="s">
        <v>2174</v>
      </c>
      <c r="D545" s="128" t="s">
        <v>55</v>
      </c>
      <c r="E545" s="128" t="s">
        <v>96</v>
      </c>
      <c r="F545" s="128" t="s">
        <v>1380</v>
      </c>
    </row>
    <row r="546" spans="1:6" s="99" customFormat="1" ht="18">
      <c r="A546" s="45"/>
      <c r="B546" s="127">
        <v>41627</v>
      </c>
      <c r="C546" s="128" t="s">
        <v>290</v>
      </c>
      <c r="D546" s="128" t="s">
        <v>55</v>
      </c>
      <c r="E546" s="128" t="s">
        <v>96</v>
      </c>
      <c r="F546" s="128" t="s">
        <v>2175</v>
      </c>
    </row>
    <row r="547" spans="1:6" s="99" customFormat="1" ht="18">
      <c r="A547" s="45"/>
      <c r="B547" s="127">
        <v>41627</v>
      </c>
      <c r="C547" s="128" t="s">
        <v>2176</v>
      </c>
      <c r="D547" s="128" t="s">
        <v>55</v>
      </c>
      <c r="E547" s="128" t="s">
        <v>96</v>
      </c>
      <c r="F547" s="128" t="s">
        <v>2177</v>
      </c>
    </row>
    <row r="548" spans="1:6" s="99" customFormat="1" ht="30.75">
      <c r="A548" s="45"/>
      <c r="B548" s="127">
        <v>41627</v>
      </c>
      <c r="C548" s="128" t="s">
        <v>2178</v>
      </c>
      <c r="D548" s="128" t="s">
        <v>55</v>
      </c>
      <c r="E548" s="128" t="s">
        <v>96</v>
      </c>
      <c r="F548" s="128" t="s">
        <v>1388</v>
      </c>
    </row>
    <row r="549" spans="1:6" s="99" customFormat="1" ht="18">
      <c r="A549" s="45"/>
      <c r="B549" s="127">
        <v>41627</v>
      </c>
      <c r="C549" s="128" t="s">
        <v>2179</v>
      </c>
      <c r="D549" s="128" t="s">
        <v>55</v>
      </c>
      <c r="E549" s="128" t="s">
        <v>96</v>
      </c>
      <c r="F549" s="128" t="s">
        <v>2180</v>
      </c>
    </row>
    <row r="550" spans="1:6" s="99" customFormat="1" ht="30.75">
      <c r="A550" s="45"/>
      <c r="B550" s="127">
        <v>41628</v>
      </c>
      <c r="C550" s="128" t="s">
        <v>2181</v>
      </c>
      <c r="D550" s="15" t="s">
        <v>148</v>
      </c>
      <c r="E550" s="93" t="s">
        <v>2023</v>
      </c>
      <c r="F550" s="128" t="s">
        <v>2182</v>
      </c>
    </row>
    <row r="551" spans="1:6" s="99" customFormat="1" ht="18">
      <c r="A551" s="45"/>
      <c r="B551" s="127">
        <v>41631</v>
      </c>
      <c r="C551" s="128" t="s">
        <v>2183</v>
      </c>
      <c r="D551" s="128" t="s">
        <v>55</v>
      </c>
      <c r="E551" s="128" t="s">
        <v>96</v>
      </c>
      <c r="F551" s="128" t="s">
        <v>2184</v>
      </c>
    </row>
    <row r="552" spans="1:6" s="99" customFormat="1" ht="18">
      <c r="A552" s="45"/>
      <c r="B552" s="127">
        <v>41632</v>
      </c>
      <c r="C552" s="128" t="s">
        <v>290</v>
      </c>
      <c r="D552" s="128" t="s">
        <v>55</v>
      </c>
      <c r="E552" s="128" t="s">
        <v>96</v>
      </c>
      <c r="F552" s="128" t="s">
        <v>2185</v>
      </c>
    </row>
    <row r="553" spans="1:6" s="99" customFormat="1" ht="18">
      <c r="A553" s="45"/>
      <c r="B553" s="127">
        <v>41632</v>
      </c>
      <c r="C553" s="128" t="s">
        <v>981</v>
      </c>
      <c r="D553" s="128" t="s">
        <v>55</v>
      </c>
      <c r="E553" s="128" t="s">
        <v>96</v>
      </c>
      <c r="F553" s="128" t="s">
        <v>2186</v>
      </c>
    </row>
    <row r="554" spans="1:6" s="99" customFormat="1" ht="18">
      <c r="A554" s="45"/>
      <c r="B554" s="127">
        <v>41632</v>
      </c>
      <c r="C554" s="128" t="s">
        <v>2187</v>
      </c>
      <c r="D554" s="128" t="s">
        <v>55</v>
      </c>
      <c r="E554" s="128" t="s">
        <v>96</v>
      </c>
      <c r="F554" s="128" t="s">
        <v>2188</v>
      </c>
    </row>
    <row r="555" spans="1:6" s="99" customFormat="1" ht="18">
      <c r="A555" s="45"/>
      <c r="B555" s="127">
        <v>41633</v>
      </c>
      <c r="C555" s="128" t="s">
        <v>2189</v>
      </c>
      <c r="D555" s="128" t="s">
        <v>55</v>
      </c>
      <c r="E555" s="128" t="s">
        <v>96</v>
      </c>
      <c r="F555" s="128" t="s">
        <v>2190</v>
      </c>
    </row>
    <row r="556" spans="1:6" s="99" customFormat="1" ht="30.75">
      <c r="A556" s="45"/>
      <c r="B556" s="127">
        <v>41633</v>
      </c>
      <c r="C556" s="128" t="s">
        <v>981</v>
      </c>
      <c r="D556" s="15" t="s">
        <v>148</v>
      </c>
      <c r="E556" s="93" t="s">
        <v>2023</v>
      </c>
      <c r="F556" s="128" t="s">
        <v>2191</v>
      </c>
    </row>
    <row r="557" spans="1:6" s="99" customFormat="1" ht="30.75">
      <c r="A557" s="45"/>
      <c r="B557" s="127">
        <v>41634</v>
      </c>
      <c r="C557" s="128" t="s">
        <v>2192</v>
      </c>
      <c r="D557" s="15" t="s">
        <v>148</v>
      </c>
      <c r="E557" s="93" t="s">
        <v>2023</v>
      </c>
      <c r="F557" s="128" t="s">
        <v>2193</v>
      </c>
    </row>
    <row r="558" spans="1:6" s="99" customFormat="1" ht="18">
      <c r="A558" s="45"/>
      <c r="B558" s="127">
        <v>41635</v>
      </c>
      <c r="C558" s="128" t="s">
        <v>2194</v>
      </c>
      <c r="D558" s="128" t="s">
        <v>55</v>
      </c>
      <c r="E558" s="128" t="s">
        <v>96</v>
      </c>
      <c r="F558" s="128" t="s">
        <v>2195</v>
      </c>
    </row>
    <row r="559" spans="1:6" s="99" customFormat="1" ht="30.75">
      <c r="A559" s="45"/>
      <c r="B559" s="127">
        <v>41638</v>
      </c>
      <c r="C559" s="128" t="s">
        <v>981</v>
      </c>
      <c r="D559" s="15" t="s">
        <v>148</v>
      </c>
      <c r="E559" s="93" t="s">
        <v>2023</v>
      </c>
      <c r="F559" s="128" t="s">
        <v>2196</v>
      </c>
    </row>
    <row r="560" spans="1:6" s="99" customFormat="1" ht="18">
      <c r="A560" s="45"/>
      <c r="B560" s="127">
        <v>41638</v>
      </c>
      <c r="C560" s="128" t="s">
        <v>290</v>
      </c>
      <c r="D560" s="128" t="s">
        <v>55</v>
      </c>
      <c r="E560" s="128" t="s">
        <v>96</v>
      </c>
      <c r="F560" s="128" t="s">
        <v>2197</v>
      </c>
    </row>
    <row r="561" spans="1:6" s="99" customFormat="1" ht="30.75">
      <c r="A561" s="45"/>
      <c r="B561" s="127">
        <v>41638</v>
      </c>
      <c r="C561" s="128" t="s">
        <v>2198</v>
      </c>
      <c r="D561" s="15" t="s">
        <v>148</v>
      </c>
      <c r="E561" s="93" t="s">
        <v>2023</v>
      </c>
      <c r="F561" s="128" t="s">
        <v>315</v>
      </c>
    </row>
    <row r="562" spans="1:6" s="99" customFormat="1" ht="30.75">
      <c r="A562" s="45"/>
      <c r="B562" s="127">
        <v>41638</v>
      </c>
      <c r="C562" s="128" t="s">
        <v>2199</v>
      </c>
      <c r="D562" s="15" t="s">
        <v>148</v>
      </c>
      <c r="E562" s="93" t="s">
        <v>2023</v>
      </c>
      <c r="F562" s="128" t="s">
        <v>2200</v>
      </c>
    </row>
    <row r="563" spans="1:6" s="99" customFormat="1" ht="30.75">
      <c r="A563" s="45"/>
      <c r="B563" s="127">
        <v>41638</v>
      </c>
      <c r="C563" s="128" t="s">
        <v>2201</v>
      </c>
      <c r="D563" s="15" t="s">
        <v>148</v>
      </c>
      <c r="E563" s="93" t="s">
        <v>2023</v>
      </c>
      <c r="F563" s="128" t="s">
        <v>2202</v>
      </c>
    </row>
    <row r="564" spans="1:6" s="99" customFormat="1" ht="30.75">
      <c r="A564" s="45"/>
      <c r="B564" s="127">
        <v>41639</v>
      </c>
      <c r="C564" s="128" t="s">
        <v>2203</v>
      </c>
      <c r="D564" s="15" t="s">
        <v>148</v>
      </c>
      <c r="E564" s="93" t="s">
        <v>2023</v>
      </c>
      <c r="F564" s="128" t="s">
        <v>2191</v>
      </c>
    </row>
    <row r="565" spans="1:6" s="99" customFormat="1" ht="30.75">
      <c r="A565" s="45"/>
      <c r="B565" s="127">
        <v>41638</v>
      </c>
      <c r="C565" s="128" t="s">
        <v>2204</v>
      </c>
      <c r="D565" s="128" t="s">
        <v>55</v>
      </c>
      <c r="E565" s="128" t="s">
        <v>96</v>
      </c>
      <c r="F565" s="128" t="s">
        <v>2205</v>
      </c>
    </row>
    <row r="566" spans="1:10" ht="18.75" customHeight="1">
      <c r="A566" s="45" t="s">
        <v>52</v>
      </c>
      <c r="B566" s="149" t="s">
        <v>93</v>
      </c>
      <c r="C566" s="150"/>
      <c r="D566" s="150"/>
      <c r="E566" s="151"/>
      <c r="F566" s="51">
        <f>COUNTA(F3:F565)</f>
        <v>562</v>
      </c>
      <c r="I566" s="46"/>
      <c r="J566" s="47"/>
    </row>
    <row r="567" spans="2:10" ht="18.75" customHeight="1">
      <c r="B567" s="109"/>
      <c r="C567" s="109"/>
      <c r="D567" s="109"/>
      <c r="E567" s="109"/>
      <c r="F567" s="110"/>
      <c r="I567" s="46"/>
      <c r="J567" s="47"/>
    </row>
    <row r="570" ht="18">
      <c r="E570" s="53"/>
    </row>
    <row r="571" ht="18">
      <c r="E571" s="53"/>
    </row>
    <row r="572" ht="18">
      <c r="E572" s="53"/>
    </row>
    <row r="573" ht="18">
      <c r="E573" s="53"/>
    </row>
    <row r="574" ht="18">
      <c r="E574" s="53"/>
    </row>
    <row r="575" ht="18">
      <c r="E575" s="53"/>
    </row>
    <row r="576" ht="18">
      <c r="E576" s="53"/>
    </row>
    <row r="577" ht="18">
      <c r="E577" s="53"/>
    </row>
    <row r="578" ht="18">
      <c r="E578" s="53"/>
    </row>
    <row r="579" ht="18">
      <c r="E579" s="53"/>
    </row>
    <row r="580" ht="18">
      <c r="E580" s="53"/>
    </row>
    <row r="581" ht="18">
      <c r="E581" s="53"/>
    </row>
    <row r="582" ht="18">
      <c r="E582" s="53"/>
    </row>
    <row r="583" ht="18">
      <c r="E583" s="53"/>
    </row>
    <row r="584" ht="18">
      <c r="E584" s="53"/>
    </row>
    <row r="585" ht="18">
      <c r="E585" s="53"/>
    </row>
    <row r="586" ht="18">
      <c r="E586" s="53"/>
    </row>
    <row r="587" ht="18">
      <c r="E587" s="53"/>
    </row>
    <row r="588" ht="18">
      <c r="E588" s="53"/>
    </row>
    <row r="589" ht="18">
      <c r="E589" s="53"/>
    </row>
    <row r="590" ht="18">
      <c r="E590" s="53"/>
    </row>
    <row r="591" ht="18">
      <c r="E591" s="53"/>
    </row>
    <row r="592" ht="18">
      <c r="E592" s="53"/>
    </row>
    <row r="593" ht="18">
      <c r="E593" s="53"/>
    </row>
    <row r="594" ht="18">
      <c r="E594" s="53"/>
    </row>
    <row r="595" ht="18">
      <c r="E595" s="53"/>
    </row>
    <row r="596" ht="18">
      <c r="E596" s="53"/>
    </row>
    <row r="597" ht="18">
      <c r="E597" s="53"/>
    </row>
    <row r="598" ht="18">
      <c r="E598" s="53"/>
    </row>
    <row r="599" ht="18">
      <c r="E599" s="53"/>
    </row>
    <row r="600" ht="18">
      <c r="E600" s="53"/>
    </row>
    <row r="601" ht="18">
      <c r="E601" s="53"/>
    </row>
    <row r="602" ht="18">
      <c r="E602" s="53"/>
    </row>
    <row r="603" ht="18">
      <c r="E603" s="53"/>
    </row>
    <row r="604" ht="18">
      <c r="E604" s="53"/>
    </row>
    <row r="605" ht="18">
      <c r="E605" s="53"/>
    </row>
    <row r="606" ht="18">
      <c r="E606" s="53"/>
    </row>
    <row r="607" ht="18">
      <c r="E607" s="53"/>
    </row>
  </sheetData>
  <sheetProtection formatCells="0" formatColumns="0" formatRows="0" sort="0" autoFilter="0"/>
  <protectedRanges>
    <protectedRange password="C573" sqref="B3:F11 B17:F92 B113:F513" name="для заполнения руководством центра"/>
    <protectedRange password="C573" sqref="B16:F16" name="для заполнения руководством центра_1"/>
    <protectedRange password="C573" sqref="B15:F15" name="для заполнения руководством центра_2"/>
    <protectedRange password="C573" sqref="B12:F12" name="для заполнения руководством центра_3"/>
    <protectedRange password="C573" sqref="B14:F14" name="для заполнения руководством центра_4"/>
    <protectedRange password="C573" sqref="B13:F13" name="для заполнения руководством центра_5"/>
    <protectedRange password="C573" sqref="B93:F112" name="для заполнения руководством центра_6"/>
    <protectedRange password="C573" sqref="D523:E523" name="для заполнения руководством центра_4_1_9"/>
    <protectedRange password="C573" sqref="D525:E525" name="для заполнения руководством центра_4_1_1_1"/>
    <protectedRange password="C573" sqref="D526:E526" name="для заполнения руководством центра_4_1_2_1"/>
    <protectedRange password="C573" sqref="D550:E550" name="для заполнения руководством центра_4_1_3_1"/>
    <protectedRange password="C573" sqref="D557:E557" name="для заполнения руководством центра_4_1_4_1"/>
    <protectedRange password="C573" sqref="D556:E556" name="для заполнения руководством центра_4_1_5_1"/>
    <protectedRange password="C573" sqref="D559:E559" name="для заполнения руководством центра_4_1_6_1"/>
    <protectedRange password="C573" sqref="D561:E563" name="для заполнения руководством центра_4_1_7_1"/>
    <protectedRange password="C573" sqref="D564:E564" name="для заполнения руководством центра_4_1_8_1"/>
  </protectedRanges>
  <mergeCells count="1">
    <mergeCell ref="B566:E566"/>
  </mergeCells>
  <dataValidations count="4">
    <dataValidation type="list" allowBlank="1" showInputMessage="1" showErrorMessage="1" sqref="E3:E513">
      <formula1>#REF!</formula1>
    </dataValidation>
    <dataValidation type="date" allowBlank="1" showInputMessage="1" showErrorMessage="1" sqref="B3:B513">
      <formula1>40909</formula1>
      <formula2>41274</formula2>
    </dataValidation>
    <dataValidation type="list" showDropDown="1" showInputMessage="1" sqref="D523 D525:D526 D550 D556:D557 D559 D561:D564">
      <formula1>СУВЕНИРЫ</formula1>
    </dataValidation>
    <dataValidation type="list" allowBlank="1" showInputMessage="1" showErrorMessage="1" sqref="E523 E525:E526 E550 E556:E557 E559 E561:E564">
      <formula1>$E$514:$E$542</formula1>
    </dataValidation>
  </dataValidations>
  <printOptions/>
  <pageMargins left="0.7480314960629921" right="0.7480314960629921" top="0.984251968503937" bottom="0.984251968503937" header="0.5118110236220472" footer="0.5118110236220472"/>
  <pageSetup horizontalDpi="300" verticalDpi="300" orientation="portrait" scale="39" r:id="rId2"/>
  <drawing r:id="rId1"/>
</worksheet>
</file>

<file path=xl/worksheets/sheet4.xml><?xml version="1.0" encoding="utf-8"?>
<worksheet xmlns="http://schemas.openxmlformats.org/spreadsheetml/2006/main" xmlns:r="http://schemas.openxmlformats.org/officeDocument/2006/relationships">
  <sheetPr codeName="info"/>
  <dimension ref="A1:C62"/>
  <sheetViews>
    <sheetView showGridLines="0" zoomScale="84" zoomScaleNormal="84" zoomScalePageLayoutView="0" workbookViewId="0" topLeftCell="A1">
      <selection activeCell="B4" sqref="B4"/>
    </sheetView>
  </sheetViews>
  <sheetFormatPr defaultColWidth="9.140625" defaultRowHeight="12.75"/>
  <cols>
    <col min="1" max="1" width="12.421875" style="25" customWidth="1"/>
    <col min="2" max="2" width="20.421875" style="25" customWidth="1"/>
    <col min="3" max="3" width="51.28125" style="25" customWidth="1"/>
    <col min="4" max="16384" width="9.140625" style="25" customWidth="1"/>
  </cols>
  <sheetData>
    <row r="1" spans="2:3" ht="60" customHeight="1">
      <c r="B1" s="157" t="s">
        <v>33</v>
      </c>
      <c r="C1" s="157"/>
    </row>
    <row r="2" ht="15">
      <c r="A2" s="26" t="s">
        <v>18</v>
      </c>
    </row>
    <row r="3" spans="1:3" ht="54">
      <c r="A3" s="1" t="s">
        <v>13</v>
      </c>
      <c r="B3" s="1" t="s">
        <v>14</v>
      </c>
      <c r="C3" s="1" t="s">
        <v>15</v>
      </c>
    </row>
    <row r="4" spans="1:3" ht="28.5" customHeight="1">
      <c r="A4" s="60" t="s">
        <v>54</v>
      </c>
      <c r="B4" s="29" t="s">
        <v>119</v>
      </c>
      <c r="C4" s="28" t="s">
        <v>118</v>
      </c>
    </row>
    <row r="5" spans="1:3" ht="128.25">
      <c r="A5" s="60" t="s">
        <v>55</v>
      </c>
      <c r="B5" s="27" t="s">
        <v>96</v>
      </c>
      <c r="C5" s="28" t="s">
        <v>97</v>
      </c>
    </row>
    <row r="6" spans="1:3" ht="99.75">
      <c r="A6" s="60" t="s">
        <v>56</v>
      </c>
      <c r="B6" s="29" t="s">
        <v>99</v>
      </c>
      <c r="C6" s="28" t="s">
        <v>100</v>
      </c>
    </row>
    <row r="7" spans="1:3" ht="57">
      <c r="A7" s="60" t="s">
        <v>57</v>
      </c>
      <c r="B7" s="27" t="s">
        <v>107</v>
      </c>
      <c r="C7" s="28" t="s">
        <v>108</v>
      </c>
    </row>
    <row r="8" spans="1:3" ht="85.5">
      <c r="A8" s="60" t="s">
        <v>58</v>
      </c>
      <c r="B8" s="29" t="s">
        <v>109</v>
      </c>
      <c r="C8" s="28" t="s">
        <v>110</v>
      </c>
    </row>
    <row r="9" spans="1:3" ht="85.5">
      <c r="A9" s="60" t="s">
        <v>59</v>
      </c>
      <c r="B9" s="29" t="s">
        <v>103</v>
      </c>
      <c r="C9" s="28" t="s">
        <v>104</v>
      </c>
    </row>
    <row r="10" spans="1:3" ht="128.25">
      <c r="A10" s="60" t="s">
        <v>60</v>
      </c>
      <c r="B10" s="29" t="s">
        <v>105</v>
      </c>
      <c r="C10" s="28" t="s">
        <v>106</v>
      </c>
    </row>
    <row r="11" spans="1:3" ht="57">
      <c r="A11" s="60" t="s">
        <v>61</v>
      </c>
      <c r="B11" s="29" t="s">
        <v>142</v>
      </c>
      <c r="C11" s="28" t="s">
        <v>145</v>
      </c>
    </row>
    <row r="12" spans="1:3" ht="71.25">
      <c r="A12" s="60" t="s">
        <v>62</v>
      </c>
      <c r="B12" s="29" t="s">
        <v>143</v>
      </c>
      <c r="C12" s="28" t="s">
        <v>144</v>
      </c>
    </row>
    <row r="13" spans="1:3" ht="156.75">
      <c r="A13" s="60" t="s">
        <v>63</v>
      </c>
      <c r="B13" s="29" t="s">
        <v>111</v>
      </c>
      <c r="C13" s="28" t="s">
        <v>112</v>
      </c>
    </row>
    <row r="14" spans="1:3" ht="57">
      <c r="A14" s="60" t="s">
        <v>64</v>
      </c>
      <c r="B14" s="29" t="s">
        <v>1435</v>
      </c>
      <c r="C14" s="28"/>
    </row>
    <row r="15" spans="1:3" ht="57">
      <c r="A15" s="60" t="s">
        <v>65</v>
      </c>
      <c r="B15" s="29" t="s">
        <v>113</v>
      </c>
      <c r="C15" s="28" t="s">
        <v>114</v>
      </c>
    </row>
    <row r="16" spans="1:3" ht="42.75">
      <c r="A16" s="60" t="s">
        <v>66</v>
      </c>
      <c r="B16" s="29" t="s">
        <v>26</v>
      </c>
      <c r="C16" s="28" t="s">
        <v>27</v>
      </c>
    </row>
    <row r="17" spans="1:3" ht="57">
      <c r="A17" s="60" t="s">
        <v>67</v>
      </c>
      <c r="B17" s="29" t="s">
        <v>133</v>
      </c>
      <c r="C17" s="28" t="s">
        <v>134</v>
      </c>
    </row>
    <row r="18" spans="1:3" ht="57">
      <c r="A18" s="60" t="s">
        <v>68</v>
      </c>
      <c r="B18" s="29" t="s">
        <v>21</v>
      </c>
      <c r="C18" s="28" t="s">
        <v>22</v>
      </c>
    </row>
    <row r="19" spans="1:3" ht="71.25">
      <c r="A19" s="60" t="s">
        <v>69</v>
      </c>
      <c r="B19" s="29" t="s">
        <v>101</v>
      </c>
      <c r="C19" s="28" t="s">
        <v>102</v>
      </c>
    </row>
    <row r="20" spans="1:3" ht="28.5">
      <c r="A20" s="60" t="s">
        <v>70</v>
      </c>
      <c r="B20" s="27" t="s">
        <v>1287</v>
      </c>
      <c r="C20" s="28" t="s">
        <v>137</v>
      </c>
    </row>
    <row r="21" spans="1:3" ht="71.25">
      <c r="A21" s="60" t="s">
        <v>71</v>
      </c>
      <c r="B21" s="27" t="s">
        <v>121</v>
      </c>
      <c r="C21" s="28" t="s">
        <v>122</v>
      </c>
    </row>
    <row r="22" spans="1:3" ht="42.75">
      <c r="A22" s="60" t="s">
        <v>72</v>
      </c>
      <c r="B22" s="29" t="s">
        <v>150</v>
      </c>
      <c r="C22" s="28"/>
    </row>
    <row r="23" spans="1:3" ht="15">
      <c r="A23" s="60" t="s">
        <v>73</v>
      </c>
      <c r="B23" s="29" t="s">
        <v>151</v>
      </c>
      <c r="C23" s="28"/>
    </row>
    <row r="24" spans="1:3" ht="71.25">
      <c r="A24" s="60" t="s">
        <v>74</v>
      </c>
      <c r="B24" s="29" t="s">
        <v>125</v>
      </c>
      <c r="C24" s="28" t="s">
        <v>569</v>
      </c>
    </row>
    <row r="25" spans="1:3" ht="128.25">
      <c r="A25" s="60" t="s">
        <v>75</v>
      </c>
      <c r="B25" s="29" t="s">
        <v>140</v>
      </c>
      <c r="C25" s="28" t="s">
        <v>141</v>
      </c>
    </row>
    <row r="26" spans="1:3" ht="42.75">
      <c r="A26" s="60" t="s">
        <v>76</v>
      </c>
      <c r="B26" s="29" t="s">
        <v>123</v>
      </c>
      <c r="C26" s="28" t="s">
        <v>124</v>
      </c>
    </row>
    <row r="27" spans="1:3" ht="85.5">
      <c r="A27" s="60" t="s">
        <v>77</v>
      </c>
      <c r="B27" s="29" t="s">
        <v>127</v>
      </c>
      <c r="C27" s="28" t="s">
        <v>128</v>
      </c>
    </row>
    <row r="28" spans="1:3" ht="99.75">
      <c r="A28" s="60" t="s">
        <v>78</v>
      </c>
      <c r="B28" s="29" t="s">
        <v>132</v>
      </c>
      <c r="C28" s="30" t="s">
        <v>135</v>
      </c>
    </row>
    <row r="29" spans="1:3" ht="114">
      <c r="A29" s="60" t="s">
        <v>79</v>
      </c>
      <c r="B29" s="29" t="s">
        <v>1486</v>
      </c>
      <c r="C29" s="30" t="s">
        <v>135</v>
      </c>
    </row>
    <row r="30" spans="1:3" ht="28.5">
      <c r="A30" s="60" t="s">
        <v>80</v>
      </c>
      <c r="B30" s="29" t="s">
        <v>231</v>
      </c>
      <c r="C30" s="28" t="s">
        <v>232</v>
      </c>
    </row>
    <row r="31" spans="1:3" ht="71.25">
      <c r="A31" s="60" t="s">
        <v>81</v>
      </c>
      <c r="B31" s="29" t="s">
        <v>937</v>
      </c>
      <c r="C31" s="28" t="s">
        <v>938</v>
      </c>
    </row>
    <row r="32" spans="1:3" ht="42.75">
      <c r="A32" s="60" t="s">
        <v>82</v>
      </c>
      <c r="B32" s="29" t="s">
        <v>30</v>
      </c>
      <c r="C32" s="28" t="s">
        <v>120</v>
      </c>
    </row>
    <row r="33" spans="1:3" ht="42.75">
      <c r="A33" s="60" t="s">
        <v>83</v>
      </c>
      <c r="B33" s="29" t="s">
        <v>39</v>
      </c>
      <c r="C33" s="28" t="s">
        <v>40</v>
      </c>
    </row>
    <row r="34" spans="1:3" ht="42.75">
      <c r="A34" s="60" t="s">
        <v>84</v>
      </c>
      <c r="B34" s="29" t="s">
        <v>44</v>
      </c>
      <c r="C34" s="28" t="s">
        <v>45</v>
      </c>
    </row>
    <row r="35" spans="1:3" ht="28.5">
      <c r="A35" s="60" t="s">
        <v>85</v>
      </c>
      <c r="B35" s="29" t="s">
        <v>46</v>
      </c>
      <c r="C35" s="30" t="s">
        <v>47</v>
      </c>
    </row>
    <row r="36" spans="1:3" ht="42.75">
      <c r="A36" s="60" t="s">
        <v>86</v>
      </c>
      <c r="B36" s="29" t="s">
        <v>48</v>
      </c>
      <c r="C36" s="30" t="s">
        <v>126</v>
      </c>
    </row>
    <row r="37" spans="1:3" ht="128.25">
      <c r="A37" s="60" t="s">
        <v>87</v>
      </c>
      <c r="B37" s="29" t="s">
        <v>28</v>
      </c>
      <c r="C37" s="28" t="s">
        <v>29</v>
      </c>
    </row>
    <row r="38" spans="1:3" ht="28.5">
      <c r="A38" s="60" t="s">
        <v>88</v>
      </c>
      <c r="B38" s="29" t="s">
        <v>42</v>
      </c>
      <c r="C38" s="28" t="s">
        <v>43</v>
      </c>
    </row>
    <row r="39" spans="1:3" ht="28.5">
      <c r="A39" s="60" t="s">
        <v>89</v>
      </c>
      <c r="B39" s="29" t="s">
        <v>49</v>
      </c>
      <c r="C39" s="30" t="s">
        <v>1269</v>
      </c>
    </row>
    <row r="40" spans="1:3" ht="28.5">
      <c r="A40" s="60" t="s">
        <v>90</v>
      </c>
      <c r="B40" s="29" t="s">
        <v>50</v>
      </c>
      <c r="C40" s="28" t="s">
        <v>129</v>
      </c>
    </row>
    <row r="41" spans="1:3" ht="71.25">
      <c r="A41" s="60" t="s">
        <v>130</v>
      </c>
      <c r="B41" s="29" t="s">
        <v>23</v>
      </c>
      <c r="C41" s="28" t="s">
        <v>117</v>
      </c>
    </row>
    <row r="42" spans="1:3" ht="28.5">
      <c r="A42" s="60" t="s">
        <v>131</v>
      </c>
      <c r="B42" s="29" t="s">
        <v>115</v>
      </c>
      <c r="C42" s="28" t="s">
        <v>116</v>
      </c>
    </row>
    <row r="43" spans="1:3" ht="28.5">
      <c r="A43" s="60" t="s">
        <v>138</v>
      </c>
      <c r="B43" s="29" t="s">
        <v>19</v>
      </c>
      <c r="C43" s="28" t="s">
        <v>20</v>
      </c>
    </row>
    <row r="44" spans="1:3" ht="42.75">
      <c r="A44" s="60" t="s">
        <v>139</v>
      </c>
      <c r="B44" s="29" t="s">
        <v>31</v>
      </c>
      <c r="C44" s="28" t="s">
        <v>98</v>
      </c>
    </row>
    <row r="45" spans="1:3" ht="28.5">
      <c r="A45" s="60" t="s">
        <v>146</v>
      </c>
      <c r="B45" s="29" t="s">
        <v>16</v>
      </c>
      <c r="C45" s="28" t="s">
        <v>17</v>
      </c>
    </row>
    <row r="46" spans="1:3" ht="57">
      <c r="A46" s="60" t="s">
        <v>147</v>
      </c>
      <c r="B46" s="29" t="s">
        <v>24</v>
      </c>
      <c r="C46" s="28" t="s">
        <v>25</v>
      </c>
    </row>
    <row r="47" spans="1:3" ht="71.25">
      <c r="A47" s="60" t="s">
        <v>148</v>
      </c>
      <c r="B47" s="29" t="s">
        <v>2023</v>
      </c>
      <c r="C47" s="28"/>
    </row>
    <row r="48" spans="1:3" ht="57">
      <c r="A48" s="60" t="s">
        <v>149</v>
      </c>
      <c r="B48" s="29" t="s">
        <v>233</v>
      </c>
      <c r="C48" s="28" t="s">
        <v>234</v>
      </c>
    </row>
    <row r="49" spans="1:3" ht="28.5">
      <c r="A49" s="60" t="s">
        <v>152</v>
      </c>
      <c r="B49" s="27" t="s">
        <v>1288</v>
      </c>
      <c r="C49" s="28" t="s">
        <v>462</v>
      </c>
    </row>
    <row r="50" spans="1:3" ht="71.25">
      <c r="A50" s="60" t="s">
        <v>153</v>
      </c>
      <c r="B50" s="27" t="s">
        <v>570</v>
      </c>
      <c r="C50" s="28" t="s">
        <v>571</v>
      </c>
    </row>
    <row r="51" spans="1:3" ht="99.75">
      <c r="A51" s="60" t="s">
        <v>154</v>
      </c>
      <c r="B51" s="27" t="s">
        <v>855</v>
      </c>
      <c r="C51" s="28" t="s">
        <v>850</v>
      </c>
    </row>
    <row r="52" spans="1:3" ht="85.5">
      <c r="A52" s="60" t="s">
        <v>155</v>
      </c>
      <c r="B52" s="27" t="s">
        <v>851</v>
      </c>
      <c r="C52" s="28" t="s">
        <v>852</v>
      </c>
    </row>
    <row r="53" spans="1:3" ht="57">
      <c r="A53" s="60" t="s">
        <v>156</v>
      </c>
      <c r="B53" s="27" t="s">
        <v>853</v>
      </c>
      <c r="C53" s="28" t="s">
        <v>854</v>
      </c>
    </row>
    <row r="54" spans="1:3" ht="99.75">
      <c r="A54" s="60" t="s">
        <v>157</v>
      </c>
      <c r="B54" s="27" t="s">
        <v>858</v>
      </c>
      <c r="C54" s="28" t="s">
        <v>859</v>
      </c>
    </row>
    <row r="55" spans="1:3" ht="57">
      <c r="A55" s="60" t="s">
        <v>158</v>
      </c>
      <c r="B55" s="27" t="s">
        <v>874</v>
      </c>
      <c r="C55" s="28" t="s">
        <v>875</v>
      </c>
    </row>
    <row r="56" spans="1:3" ht="57">
      <c r="A56" s="60" t="s">
        <v>159</v>
      </c>
      <c r="B56" s="27" t="s">
        <v>942</v>
      </c>
      <c r="C56" s="28" t="s">
        <v>943</v>
      </c>
    </row>
    <row r="57" spans="1:3" ht="28.5">
      <c r="A57" s="60" t="s">
        <v>160</v>
      </c>
      <c r="B57" s="27" t="s">
        <v>1127</v>
      </c>
      <c r="C57" s="28" t="s">
        <v>1128</v>
      </c>
    </row>
    <row r="58" spans="1:3" ht="57">
      <c r="A58" s="60" t="s">
        <v>161</v>
      </c>
      <c r="B58" s="27" t="s">
        <v>1568</v>
      </c>
      <c r="C58" s="28" t="s">
        <v>1569</v>
      </c>
    </row>
    <row r="59" spans="1:3" ht="28.5">
      <c r="A59" s="60" t="s">
        <v>162</v>
      </c>
      <c r="B59" s="27" t="s">
        <v>1726</v>
      </c>
      <c r="C59" s="28" t="s">
        <v>1727</v>
      </c>
    </row>
    <row r="60" spans="1:3" ht="42.75">
      <c r="A60" s="60" t="s">
        <v>163</v>
      </c>
      <c r="B60" s="27" t="s">
        <v>2021</v>
      </c>
      <c r="C60" s="28" t="s">
        <v>1758</v>
      </c>
    </row>
    <row r="61" spans="1:3" ht="71.25">
      <c r="A61" s="60" t="s">
        <v>164</v>
      </c>
      <c r="B61" s="27" t="s">
        <v>2081</v>
      </c>
      <c r="C61" s="28" t="s">
        <v>2082</v>
      </c>
    </row>
    <row r="62" spans="1:3" ht="42.75">
      <c r="A62" s="60" t="s">
        <v>165</v>
      </c>
      <c r="B62" s="27" t="s">
        <v>2095</v>
      </c>
      <c r="C62" s="28" t="s">
        <v>2096</v>
      </c>
    </row>
  </sheetData>
  <sheetProtection/>
  <mergeCells count="1">
    <mergeCell ref="B1:C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ummary"/>
  <dimension ref="A1:E89"/>
  <sheetViews>
    <sheetView showGridLines="0" zoomScalePageLayoutView="0" workbookViewId="0" topLeftCell="A54">
      <selection activeCell="B71" sqref="B71"/>
    </sheetView>
  </sheetViews>
  <sheetFormatPr defaultColWidth="9.140625" defaultRowHeight="12.75"/>
  <cols>
    <col min="1" max="1" width="6.7109375" style="2" customWidth="1"/>
    <col min="2" max="2" width="75.421875" style="2" customWidth="1"/>
    <col min="3" max="3" width="16.421875" style="2" customWidth="1"/>
    <col min="4" max="4" width="19.00390625" style="2" customWidth="1"/>
    <col min="5" max="5" width="14.8515625" style="2" customWidth="1"/>
    <col min="6" max="16384" width="9.140625" style="2" customWidth="1"/>
  </cols>
  <sheetData>
    <row r="1" spans="3:4" ht="57" customHeight="1">
      <c r="C1" s="156"/>
      <c r="D1" s="156"/>
    </row>
    <row r="2" spans="1:5" ht="68.25" customHeight="1">
      <c r="A2" s="10" t="s">
        <v>91</v>
      </c>
      <c r="B2" s="10" t="s">
        <v>12</v>
      </c>
      <c r="C2" s="10" t="s">
        <v>32</v>
      </c>
      <c r="D2" s="10" t="s">
        <v>6</v>
      </c>
      <c r="E2" s="10" t="s">
        <v>1120</v>
      </c>
    </row>
    <row r="3" spans="2:5" s="24" customFormat="1" ht="15" customHeight="1">
      <c r="B3" s="9" t="s">
        <v>36</v>
      </c>
      <c r="C3" s="152">
        <f>'Материальная помощь,поступления'!F3:F4+'Материальная помощь,поступления'!G3+'Материальная помощь,поступления'!H3:H4+'Материальная помощь,поступления'!I3:I4</f>
        <v>1024164</v>
      </c>
      <c r="D3" s="153"/>
      <c r="E3" s="23"/>
    </row>
    <row r="4" spans="1:5" ht="15">
      <c r="A4" s="76" t="s">
        <v>54</v>
      </c>
      <c r="B4" s="77" t="str">
        <f>VLOOKUP(A4,'Справочная информация'!A:C,2,FALSE)</f>
        <v>Текущие программы ВВЧ</v>
      </c>
      <c r="C4" s="76">
        <f>SUMIF('Материальная помощь,поступления'!D:D,Свод!A4,'Материальная помощь,поступления'!F:F)+SUMIF('Материальная помощь,поступления'!D:D,Свод!A4,'Материальная помощь,поступления'!G:G)+SUMIF('Материальная помощь,поступления'!D:D,Свод!A4,'Материальная помощь,поступления'!H:H)+SUMIF('Материальная помощь,поступления'!D:D,Свод!A4,'Материальная помощь,поступления'!I:I)+SUMIF('Материальная помощь,поступления'!D:D,Свод!A4,'Материальная помощь,поступления'!J:J)</f>
        <v>348206.46</v>
      </c>
      <c r="D4" s="76">
        <f>SUMIF(Расходы!D:D,Свод!A4,Расходы!F:F)+SUMIF(Расходы!D:D,Свод!A4,Расходы!G:G)+SUMIF(Расходы!D:D,Свод!A4,Расходы!H:H)+SUMIF(Расходы!D:D,Свод!A4,Расходы!I:I)+SUMIF(Расходы!D:D,Свод!A4,Расходы!J:J)</f>
        <v>-6601.9</v>
      </c>
      <c r="E4" s="76"/>
    </row>
    <row r="5" spans="1:5" ht="15">
      <c r="A5" s="76" t="s">
        <v>55</v>
      </c>
      <c r="B5" s="77" t="str">
        <f>VLOOKUP(A5,'Справочная информация'!A:C,2,FALSE)</f>
        <v>Программа "Больничные Дети-сироты"</v>
      </c>
      <c r="C5" s="76">
        <f>SUMIF('Материальная помощь,поступления'!D:D,Свод!A5,'Материальная помощь,поступления'!F:F)+SUMIF('Материальная помощь,поступления'!D:D,Свод!A5,'Материальная помощь,поступления'!G:G)+SUMIF('Материальная помощь,поступления'!D:D,Свод!A5,'Материальная помощь,поступления'!H:H)+SUMIF('Материальная помощь,поступления'!D:D,Свод!A5,'Материальная помощь,поступления'!I:I)+SUMIF('Материальная помощь,поступления'!D:D,Свод!A5,'Материальная помощь,поступления'!J:J)</f>
        <v>208425.99000000002</v>
      </c>
      <c r="D5" s="76">
        <f>SUMIF(Расходы!D:D,Свод!A5,Расходы!F:F)+SUMIF(Расходы!D:D,Свод!A5,Расходы!G:G)+SUMIF(Расходы!D:D,Свод!A5,Расходы!H:H)+SUMIF(Расходы!D:D,Свод!A5,Расходы!I:I)+SUMIF(Расходы!D:D,Свод!A5,Расходы!J:J)</f>
        <v>-63245.090000000026</v>
      </c>
      <c r="E5" s="76">
        <f>C5+D5+D52+D53</f>
        <v>113123.37</v>
      </c>
    </row>
    <row r="6" spans="1:5" ht="15">
      <c r="A6" s="76" t="s">
        <v>56</v>
      </c>
      <c r="B6" s="77" t="str">
        <f>VLOOKUP(A6,'Справочная информация'!A:C,2,FALSE)</f>
        <v>Программа "Социо-культурное сопровождение детей в Больницах"</v>
      </c>
      <c r="C6" s="76">
        <f>SUMIF('Материальная помощь,поступления'!D:D,Свод!A6,'Материальная помощь,поступления'!F:F)+SUMIF('Материальная помощь,поступления'!D:D,Свод!A6,'Материальная помощь,поступления'!G:G)+SUMIF('Материальная помощь,поступления'!D:D,Свод!A6,'Материальная помощь,поступления'!H:H)+SUMIF('Материальная помощь,поступления'!D:D,Свод!A6,'Материальная помощь,поступления'!I:I)+SUMIF('Материальная помощь,поступления'!D:D,Свод!A6,'Материальная помощь,поступления'!J:J)</f>
        <v>3000</v>
      </c>
      <c r="D6" s="76">
        <f>SUMIF(Расходы!D:D,Свод!A6,Расходы!F:F)+SUMIF(Расходы!D:D,Свод!A6,Расходы!G:G)+SUMIF(Расходы!D:D,Свод!A6,Расходы!H:H)+SUMIF(Расходы!D:D,Свод!A6,Расходы!I:I)+SUMIF(Расходы!D:D,Свод!A6,Расходы!J:J)</f>
        <v>-16592.879999999997</v>
      </c>
      <c r="E6" s="76">
        <f aca="true" t="shared" si="0" ref="E6:E63">C6+D6</f>
        <v>-13592.879999999997</v>
      </c>
    </row>
    <row r="7" spans="1:5" ht="15">
      <c r="A7" s="76" t="s">
        <v>57</v>
      </c>
      <c r="B7" s="77" t="str">
        <f>VLOOKUP(A7,'Справочная информация'!A:C,2,FALSE)</f>
        <v>Программа "Познавательные и творческие будни в Больницах"</v>
      </c>
      <c r="C7" s="76">
        <f>SUMIF('Материальная помощь,поступления'!D:D,Свод!A7,'Материальная помощь,поступления'!F:F)+SUMIF('Материальная помощь,поступления'!D:D,Свод!A7,'Материальная помощь,поступления'!G:G)+SUMIF('Материальная помощь,поступления'!D:D,Свод!A7,'Материальная помощь,поступления'!H:H)+SUMIF('Материальная помощь,поступления'!D:D,Свод!A7,'Материальная помощь,поступления'!I:I)+SUMIF('Материальная помощь,поступления'!D:D,Свод!A7,'Материальная помощь,поступления'!J:J)</f>
        <v>0</v>
      </c>
      <c r="D7" s="76">
        <f>SUMIF(Расходы!D:D,Свод!A7,Расходы!F:F)+SUMIF(Расходы!D:D,Свод!A7,Расходы!G:G)+SUMIF(Расходы!D:D,Свод!A7,Расходы!H:H)+SUMIF(Расходы!D:D,Свод!A7,Расходы!I:I)+SUMIF(Расходы!D:D,Свод!A7,Расходы!J:J)</f>
        <v>-9001.34</v>
      </c>
      <c r="E7" s="76"/>
    </row>
    <row r="8" spans="1:5" ht="15">
      <c r="A8" s="76" t="s">
        <v>58</v>
      </c>
      <c r="B8" s="77" t="str">
        <f>VLOOKUP(A8,'Справочная информация'!A:C,2,FALSE)</f>
        <v>Программа "День рождения в Больнице"</v>
      </c>
      <c r="C8" s="76">
        <f>SUMIF('Материальная помощь,поступления'!D:D,Свод!A8,'Материальная помощь,поступления'!F:F)+SUMIF('Материальная помощь,поступления'!D:D,Свод!A8,'Материальная помощь,поступления'!G:G)+SUMIF('Материальная помощь,поступления'!D:D,Свод!A8,'Материальная помощь,поступления'!H:H)+SUMIF('Материальная помощь,поступления'!D:D,Свод!A8,'Материальная помощь,поступления'!I:I)+SUMIF('Материальная помощь,поступления'!D:D,Свод!A8,'Материальная помощь,поступления'!J:J)</f>
        <v>1800</v>
      </c>
      <c r="D8" s="76">
        <f>SUMIF(Расходы!D:D,Свод!A8,Расходы!F:F)+SUMIF(Расходы!D:D,Свод!A8,Расходы!G:G)+SUMIF(Расходы!D:D,Свод!A8,Расходы!H:H)+SUMIF(Расходы!D:D,Свод!A8,Расходы!I:I)+SUMIF(Расходы!D:D,Свод!A8,Расходы!J:J)</f>
        <v>-13400.76</v>
      </c>
      <c r="E8" s="76">
        <f t="shared" si="0"/>
        <v>-11600.76</v>
      </c>
    </row>
    <row r="9" spans="1:5" ht="15">
      <c r="A9" s="76" t="s">
        <v>59</v>
      </c>
      <c r="B9" s="77" t="str">
        <f>VLOOKUP(A9,'Справочная информация'!A:C,2,FALSE)</f>
        <v>Программа "АртТерапия в Больницах"</v>
      </c>
      <c r="C9" s="76">
        <f>SUMIF('Материальная помощь,поступления'!D:D,Свод!A9,'Материальная помощь,поступления'!F:F)+SUMIF('Материальная помощь,поступления'!D:D,Свод!A9,'Материальная помощь,поступления'!G:G)+SUMIF('Материальная помощь,поступления'!D:D,Свод!A9,'Материальная помощь,поступления'!H:H)+SUMIF('Материальная помощь,поступления'!D:D,Свод!A9,'Материальная помощь,поступления'!I:I)+SUMIF('Материальная помощь,поступления'!D:D,Свод!A9,'Материальная помощь,поступления'!J:J)</f>
        <v>0</v>
      </c>
      <c r="D9" s="76">
        <f>SUMIF(Расходы!D:D,Свод!A9,Расходы!F:F)+SUMIF(Расходы!D:D,Свод!A9,Расходы!G:G)+SUMIF(Расходы!D:D,Свод!A9,Расходы!H:H)+SUMIF(Расходы!D:D,Свод!A9,Расходы!I:I)+SUMIF(Расходы!D:D,Свод!A9,Расходы!J:J)</f>
        <v>0</v>
      </c>
      <c r="E9" s="76"/>
    </row>
    <row r="10" spans="1:5" ht="15">
      <c r="A10" s="76" t="s">
        <v>60</v>
      </c>
      <c r="B10" s="77" t="str">
        <f>VLOOKUP(A10,'Справочная информация'!A:C,2,FALSE)</f>
        <v>Программа "Фототерапия в Больницах"</v>
      </c>
      <c r="C10" s="76">
        <f>SUMIF('Материальная помощь,поступления'!D:D,Свод!A10,'Материальная помощь,поступления'!F:F)+SUMIF('Материальная помощь,поступления'!D:D,Свод!A10,'Материальная помощь,поступления'!G:G)+SUMIF('Материальная помощь,поступления'!D:D,Свод!A10,'Материальная помощь,поступления'!H:H)+SUMIF('Материальная помощь,поступления'!D:D,Свод!A10,'Материальная помощь,поступления'!I:I)+SUMIF('Материальная помощь,поступления'!D:D,Свод!A10,'Материальная помощь,поступления'!J:J)</f>
        <v>0</v>
      </c>
      <c r="D10" s="76">
        <f>SUMIF(Расходы!D:D,Свод!A10,Расходы!F:F)+SUMIF(Расходы!D:D,Свод!A10,Расходы!G:G)+SUMIF(Расходы!D:D,Свод!A10,Расходы!H:H)+SUMIF(Расходы!D:D,Свод!A10,Расходы!I:I)+SUMIF(Расходы!D:D,Свод!A10,Расходы!J:J)</f>
        <v>-611.5</v>
      </c>
      <c r="E10" s="76"/>
    </row>
    <row r="11" spans="1:5" ht="15">
      <c r="A11" s="76" t="s">
        <v>61</v>
      </c>
      <c r="B11" s="77" t="str">
        <f>VLOOKUP(A11,'Справочная информация'!A:C,2,FALSE)</f>
        <v>Программа "Адресная помощь детям с серьезными заболеваниями"</v>
      </c>
      <c r="C11" s="76">
        <f>SUMIF('Материальная помощь,поступления'!D:D,Свод!A11,'Материальная помощь,поступления'!F:F)+SUMIF('Материальная помощь,поступления'!D:D,Свод!A11,'Материальная помощь,поступления'!G:G)+SUMIF('Материальная помощь,поступления'!D:D,Свод!A11,'Материальная помощь,поступления'!H:H)+SUMIF('Материальная помощь,поступления'!D:D,Свод!A11,'Материальная помощь,поступления'!I:I)+SUMIF('Материальная помощь,поступления'!D:D,Свод!A11,'Материальная помощь,поступления'!J:J)</f>
        <v>330387.64</v>
      </c>
      <c r="D11" s="76">
        <f>SUMIF(Расходы!D:D,Свод!A11,Расходы!F:F)+SUMIF(Расходы!D:D,Свод!A11,Расходы!G:G)+SUMIF(Расходы!D:D,Свод!A11,Расходы!H:H)+SUMIF(Расходы!D:D,Свод!A11,Расходы!I:I)+SUMIF(Расходы!D:D,Свод!A11,Расходы!J:J)</f>
        <v>-184952.41000000003</v>
      </c>
      <c r="E11" s="76">
        <f>C11+D11+D57+D42</f>
        <v>129540.42999999998</v>
      </c>
    </row>
    <row r="12" spans="1:5" ht="15">
      <c r="A12" s="76" t="s">
        <v>62</v>
      </c>
      <c r="B12" s="77" t="str">
        <f>VLOOKUP(A12,'Справочная информация'!A:C,2,FALSE)</f>
        <v>Программа "Социальная реабилитация детей с серьезными заболеваниями"</v>
      </c>
      <c r="C12" s="76">
        <f>SUMIF('Материальная помощь,поступления'!D:D,Свод!A12,'Материальная помощь,поступления'!F:F)+SUMIF('Материальная помощь,поступления'!D:D,Свод!A12,'Материальная помощь,поступления'!G:G)+SUMIF('Материальная помощь,поступления'!D:D,Свод!A12,'Материальная помощь,поступления'!H:H)+SUMIF('Материальная помощь,поступления'!D:D,Свод!A12,'Материальная помощь,поступления'!I:I)+SUMIF('Материальная помощь,поступления'!D:D,Свод!A12,'Материальная помощь,поступления'!J:J)</f>
        <v>0</v>
      </c>
      <c r="D12" s="76">
        <f>SUMIF(Расходы!D:D,Свод!A12,Расходы!F:F)+SUMIF(Расходы!D:D,Свод!A12,Расходы!G:G)+SUMIF(Расходы!D:D,Свод!A12,Расходы!H:H)+SUMIF(Расходы!D:D,Свод!A12,Расходы!I:I)+SUMIF(Расходы!D:D,Свод!A12,Расходы!J:J)</f>
        <v>-14933.64</v>
      </c>
      <c r="E12" s="76"/>
    </row>
    <row r="13" spans="1:5" ht="15">
      <c r="A13" s="76" t="s">
        <v>63</v>
      </c>
      <c r="B13" s="77" t="str">
        <f>VLOOKUP(A13,'Справочная информация'!A:C,2,FALSE)</f>
        <v>Волонтёрские программы в Интернатных учреждениях</v>
      </c>
      <c r="C13" s="76">
        <f>SUMIF('Материальная помощь,поступления'!D:D,Свод!A13,'Материальная помощь,поступления'!F:F)+SUMIF('Материальная помощь,поступления'!D:D,Свод!A13,'Материальная помощь,поступления'!G:G)+SUMIF('Материальная помощь,поступления'!D:D,Свод!A13,'Материальная помощь,поступления'!H:H)+SUMIF('Материальная помощь,поступления'!D:D,Свод!A13,'Материальная помощь,поступления'!I:I)+SUMIF('Материальная помощь,поступления'!D:D,Свод!A13,'Материальная помощь,поступления'!J:J)</f>
        <v>0</v>
      </c>
      <c r="D13" s="76">
        <f>SUMIF(Расходы!D:D,Свод!A13,Расходы!F:F)+SUMIF(Расходы!D:D,Свод!A13,Расходы!G:G)+SUMIF(Расходы!D:D,Свод!A13,Расходы!H:H)+SUMIF(Расходы!D:D,Свод!A13,Расходы!I:I)+SUMIF(Расходы!D:D,Свод!A13,Расходы!J:J)</f>
        <v>-8877.410000000002</v>
      </c>
      <c r="E13" s="76">
        <f t="shared" si="0"/>
        <v>-8877.410000000002</v>
      </c>
    </row>
    <row r="14" spans="1:5" ht="15">
      <c r="A14" s="125" t="s">
        <v>64</v>
      </c>
      <c r="B14" s="124" t="str">
        <f>VLOOKUP(A14,'Справочная информация'!A:C,2,FALSE)</f>
        <v>Проект "Шагая с искусством". Субсидия Министерства Культуры КО</v>
      </c>
      <c r="C14" s="125">
        <f>SUMIF('Материальная помощь,поступления'!D:D,Свод!A14,'Материальная помощь,поступления'!F:F)+SUMIF('Материальная помощь,поступления'!D:D,Свод!A14,'Материальная помощь,поступления'!G:G)+SUMIF('Материальная помощь,поступления'!D:D,Свод!A14,'Материальная помощь,поступления'!H:H)+SUMIF('Материальная помощь,поступления'!D:D,Свод!A14,'Материальная помощь,поступления'!I:I)+SUMIF('Материальная помощь,поступления'!D:D,Свод!A14,'Материальная помощь,поступления'!J:J)</f>
        <v>125000</v>
      </c>
      <c r="D14" s="125">
        <f>SUMIF(Расходы!D:D,Свод!A14,Расходы!F:F)+SUMIF(Расходы!D:D,Свод!A14,Расходы!G:G)+SUMIF(Расходы!D:D,Свод!A14,Расходы!H:H)+SUMIF(Расходы!D:D,Свод!A14,Расходы!I:I)+SUMIF(Расходы!D:D,Свод!A14,Расходы!J:J)</f>
        <v>-125216.4</v>
      </c>
      <c r="E14" s="125">
        <f t="shared" si="0"/>
        <v>-216.39999999999418</v>
      </c>
    </row>
    <row r="15" spans="1:5" ht="15">
      <c r="A15" s="76" t="s">
        <v>65</v>
      </c>
      <c r="B15" s="77" t="str">
        <f>VLOOKUP(A15,'Справочная информация'!A:C,2,FALSE)</f>
        <v>Праздники "День защиты детей в Больницах и Детских домах"</v>
      </c>
      <c r="C15" s="76">
        <f>SUMIF('Материальная помощь,поступления'!D:D,Свод!A15,'Материальная помощь,поступления'!F:F)+SUMIF('Материальная помощь,поступления'!D:D,Свод!A15,'Материальная помощь,поступления'!G:G)+SUMIF('Материальная помощь,поступления'!D:D,Свод!A15,'Материальная помощь,поступления'!H:H)+SUMIF('Материальная помощь,поступления'!D:D,Свод!A15,'Материальная помощь,поступления'!I:I)+SUMIF('Материальная помощь,поступления'!D:D,Свод!A15,'Материальная помощь,поступления'!J:J)</f>
        <v>0</v>
      </c>
      <c r="D15" s="76">
        <f>SUMIF(Расходы!D:D,Свод!A15,Расходы!F:F)+SUMIF(Расходы!D:D,Свод!A15,Расходы!G:G)+SUMIF(Расходы!D:D,Свод!A15,Расходы!H:H)+SUMIF(Расходы!D:D,Свод!A15,Расходы!I:I)+SUMIF(Расходы!D:D,Свод!A15,Расходы!J:J)</f>
        <v>0</v>
      </c>
      <c r="E15" s="76"/>
    </row>
    <row r="16" spans="1:5" ht="15">
      <c r="A16" s="76" t="s">
        <v>66</v>
      </c>
      <c r="B16" s="77" t="str">
        <f>VLOOKUP(A16,'Справочная информация'!A:C,2,FALSE)</f>
        <v>Повышение компетенций волонтёров ВВЧ</v>
      </c>
      <c r="C16" s="76">
        <f>SUMIF('Материальная помощь,поступления'!D:D,Свод!A16,'Материальная помощь,поступления'!F:F)+SUMIF('Материальная помощь,поступления'!D:D,Свод!A16,'Материальная помощь,поступления'!G:G)+SUMIF('Материальная помощь,поступления'!D:D,Свод!A16,'Материальная помощь,поступления'!H:H)+SUMIF('Материальная помощь,поступления'!D:D,Свод!A16,'Материальная помощь,поступления'!I:I)+SUMIF('Материальная помощь,поступления'!D:D,Свод!A16,'Материальная помощь,поступления'!J:J)</f>
        <v>32798</v>
      </c>
      <c r="D16" s="76">
        <f>SUMIF(Расходы!D:D,Свод!A16,Расходы!F:F)+SUMIF(Расходы!D:D,Свод!A16,Расходы!G:G)+SUMIF(Расходы!D:D,Свод!A16,Расходы!H:H)+SUMIF(Расходы!D:D,Свод!A16,Расходы!I:I)+SUMIF(Расходы!D:D,Свод!A16,Расходы!J:J)</f>
        <v>-78843.07</v>
      </c>
      <c r="E16" s="76">
        <f t="shared" si="0"/>
        <v>-46045.07000000001</v>
      </c>
    </row>
    <row r="17" spans="1:5" ht="15">
      <c r="A17" s="76" t="s">
        <v>67</v>
      </c>
      <c r="B17" s="77" t="str">
        <f>VLOOKUP(A17,'Справочная информация'!A:C,2,FALSE)</f>
        <v>Программа "Будничные друзья в Больницах"</v>
      </c>
      <c r="C17" s="76">
        <f>SUMIF('Материальная помощь,поступления'!D:D,Свод!A17,'Материальная помощь,поступления'!F:F)+SUMIF('Материальная помощь,поступления'!D:D,Свод!A17,'Материальная помощь,поступления'!G:G)+SUMIF('Материальная помощь,поступления'!D:D,Свод!A17,'Материальная помощь,поступления'!H:H)+SUMIF('Материальная помощь,поступления'!D:D,Свод!A17,'Материальная помощь,поступления'!I:I)+SUMIF('Материальная помощь,поступления'!D:D,Свод!A17,'Материальная помощь,поступления'!J:J)</f>
        <v>0</v>
      </c>
      <c r="D17" s="76">
        <f>SUMIF(Расходы!D:D,Свод!A17,Расходы!F:F)+SUMIF(Расходы!D:D,Свод!A17,Расходы!G:G)+SUMIF(Расходы!D:D,Свод!A17,Расходы!H:H)+SUMIF(Расходы!D:D,Свод!A17,Расходы!I:I)+SUMIF(Расходы!D:D,Свод!A17,Расходы!J:J)</f>
        <v>0</v>
      </c>
      <c r="E17" s="76"/>
    </row>
    <row r="18" spans="1:5" ht="15">
      <c r="A18" s="76" t="s">
        <v>68</v>
      </c>
      <c r="B18" s="77" t="str">
        <f>VLOOKUP(A18,'Справочная информация'!A:C,2,FALSE)</f>
        <v>Поддержание созданных ВВЧ Игровых комнат и уличных площадок</v>
      </c>
      <c r="C18" s="76">
        <f>SUMIF('Материальная помощь,поступления'!D:D,Свод!A18,'Материальная помощь,поступления'!F:F)+SUMIF('Материальная помощь,поступления'!D:D,Свод!A18,'Материальная помощь,поступления'!G:G)+SUMIF('Материальная помощь,поступления'!D:D,Свод!A18,'Материальная помощь,поступления'!H:H)+SUMIF('Материальная помощь,поступления'!D:D,Свод!A18,'Материальная помощь,поступления'!I:I)+SUMIF('Материальная помощь,поступления'!D:D,Свод!A18,'Материальная помощь,поступления'!J:J)</f>
        <v>0</v>
      </c>
      <c r="D18" s="76">
        <f>SUMIF(Расходы!D:D,Свод!A18,Расходы!F:F)+SUMIF(Расходы!D:D,Свод!A18,Расходы!G:G)+SUMIF(Расходы!D:D,Свод!A18,Расходы!H:H)+SUMIF(Расходы!D:D,Свод!A18,Расходы!I:I)+SUMIF(Расходы!D:D,Свод!A18,Расходы!J:J)</f>
        <v>-2924.75</v>
      </c>
      <c r="E18" s="76">
        <f t="shared" si="0"/>
        <v>-2924.75</v>
      </c>
    </row>
    <row r="19" spans="1:5" ht="15">
      <c r="A19" s="76" t="s">
        <v>69</v>
      </c>
      <c r="B19" s="77" t="str">
        <f>VLOOKUP(A19,'Справочная информация'!A:C,2,FALSE)</f>
        <v>Программа "Доктор-Клоун в Больницах"</v>
      </c>
      <c r="C19" s="76">
        <f>SUMIF('Материальная помощь,поступления'!D:D,Свод!A19,'Материальная помощь,поступления'!F:F)+SUMIF('Материальная помощь,поступления'!D:D,Свод!A19,'Материальная помощь,поступления'!G:G)+SUMIF('Материальная помощь,поступления'!D:D,Свод!A19,'Материальная помощь,поступления'!H:H)+SUMIF('Материальная помощь,поступления'!D:D,Свод!A19,'Материальная помощь,поступления'!I:I)+SUMIF('Материальная помощь,поступления'!D:D,Свод!A19,'Материальная помощь,поступления'!J:J)</f>
        <v>0</v>
      </c>
      <c r="D19" s="76">
        <f>SUMIF(Расходы!D:D,Свод!A19,Расходы!F:F)+SUMIF(Расходы!D:D,Свод!A19,Расходы!G:G)+SUMIF(Расходы!D:D,Свод!A19,Расходы!H:H)+SUMIF(Расходы!D:D,Свод!A19,Расходы!I:I)+SUMIF(Расходы!D:D,Свод!A19,Расходы!J:J)</f>
        <v>0</v>
      </c>
      <c r="E19" s="76"/>
    </row>
    <row r="20" spans="1:5" ht="15">
      <c r="A20" s="76" t="s">
        <v>70</v>
      </c>
      <c r="B20" s="77" t="str">
        <f>VLOOKUP(A20,'Справочная информация'!A:C,2,FALSE)</f>
        <v>Адресный сбор: Шахла Мехтиева</v>
      </c>
      <c r="C20" s="76">
        <f>SUMIF('Материальная помощь,поступления'!D:D,Свод!A20,'Материальная помощь,поступления'!F:F)+SUMIF('Материальная помощь,поступления'!D:D,Свод!A20,'Материальная помощь,поступления'!G:G)+SUMIF('Материальная помощь,поступления'!D:D,Свод!A20,'Материальная помощь,поступления'!H:H)+SUMIF('Материальная помощь,поступления'!D:D,Свод!A20,'Материальная помощь,поступления'!I:I)+SUMIF('Материальная помощь,поступления'!D:D,Свод!A20,'Материальная помощь,поступления'!J:J)</f>
        <v>0</v>
      </c>
      <c r="D20" s="76">
        <f>SUMIF(Расходы!D:D,Свод!A20,Расходы!F:F)+SUMIF(Расходы!D:D,Свод!A20,Расходы!G:G)+SUMIF(Расходы!D:D,Свод!A20,Расходы!H:H)+SUMIF(Расходы!D:D,Свод!A20,Расходы!I:I)+SUMIF(Расходы!D:D,Свод!A20,Расходы!J:J)</f>
        <v>-102050.34999999999</v>
      </c>
      <c r="E20" s="76"/>
    </row>
    <row r="21" spans="1:5" ht="15">
      <c r="A21" s="76" t="s">
        <v>71</v>
      </c>
      <c r="B21" s="77" t="str">
        <f>VLOOKUP(A21,'Справочная информация'!A:C,2,FALSE)</f>
        <v>Проект "Ремонт и оснащение игровой комнаты для детей I Хирургии ДОБ"</v>
      </c>
      <c r="C21" s="76">
        <f>SUMIF('Материальная помощь,поступления'!D:D,Свод!A21,'Материальная помощь,поступления'!F:F)+SUMIF('Материальная помощь,поступления'!D:D,Свод!A21,'Материальная помощь,поступления'!G:G)+SUMIF('Материальная помощь,поступления'!D:D,Свод!A21,'Материальная помощь,поступления'!H:H)+SUMIF('Материальная помощь,поступления'!D:D,Свод!A21,'Материальная помощь,поступления'!I:I)+SUMIF('Материальная помощь,поступления'!D:D,Свод!A21,'Материальная помощь,поступления'!J:J)</f>
        <v>0</v>
      </c>
      <c r="D21" s="76">
        <f>SUMIF(Расходы!D:D,Свод!A21,Расходы!F:F)+SUMIF(Расходы!D:D,Свод!A21,Расходы!G:G)+SUMIF(Расходы!D:D,Свод!A21,Расходы!H:H)+SUMIF(Расходы!D:D,Свод!A21,Расходы!I:I)+SUMIF(Расходы!D:D,Свод!A21,Расходы!J:J)</f>
        <v>-49681.35</v>
      </c>
      <c r="E21" s="76">
        <f t="shared" si="0"/>
        <v>-49681.35</v>
      </c>
    </row>
    <row r="22" spans="1:5" ht="15">
      <c r="A22" s="76" t="s">
        <v>72</v>
      </c>
      <c r="B22" s="77" t="str">
        <f>VLOOKUP(A22,'Справочная информация'!A:C,2,FALSE)</f>
        <v>Проект "Благотворительное Art-Пространство"</v>
      </c>
      <c r="C22" s="76">
        <f>SUMIF('Материальная помощь,поступления'!D:D,Свод!A22,'Материальная помощь,поступления'!F:F)+SUMIF('Материальная помощь,поступления'!D:D,Свод!A22,'Материальная помощь,поступления'!G:G)+SUMIF('Материальная помощь,поступления'!D:D,Свод!A22,'Материальная помощь,поступления'!H:H)+SUMIF('Материальная помощь,поступления'!D:D,Свод!A22,'Материальная помощь,поступления'!I:I)+SUMIF('Материальная помощь,поступления'!D:D,Свод!A22,'Материальная помощь,поступления'!J:J)</f>
        <v>0</v>
      </c>
      <c r="D22" s="76">
        <f>SUMIF(Расходы!D:D,Свод!A22,Расходы!F:F)+SUMIF(Расходы!D:D,Свод!A22,Расходы!G:G)+SUMIF(Расходы!D:D,Свод!A22,Расходы!H:H)+SUMIF(Расходы!D:D,Свод!A22,Расходы!I:I)+SUMIF(Расходы!D:D,Свод!A22,Расходы!J:J)</f>
        <v>0</v>
      </c>
      <c r="E22" s="76"/>
    </row>
    <row r="23" spans="1:5" ht="15">
      <c r="A23" s="76" t="s">
        <v>73</v>
      </c>
      <c r="B23" s="77" t="str">
        <f>VLOOKUP(A23,'Справочная информация'!A:C,2,FALSE)</f>
        <v>Проект "Мамин Дом"</v>
      </c>
      <c r="C23" s="76">
        <f>SUMIF('Материальная помощь,поступления'!D:D,Свод!A23,'Материальная помощь,поступления'!F:F)+SUMIF('Материальная помощь,поступления'!D:D,Свод!A23,'Материальная помощь,поступления'!G:G)+SUMIF('Материальная помощь,поступления'!D:D,Свод!A23,'Материальная помощь,поступления'!H:H)+SUMIF('Материальная помощь,поступления'!D:D,Свод!A23,'Материальная помощь,поступления'!I:I)+SUMIF('Материальная помощь,поступления'!D:D,Свод!A23,'Материальная помощь,поступления'!J:J)</f>
        <v>0</v>
      </c>
      <c r="D23" s="76">
        <f>SUMIF(Расходы!D:D,Свод!A23,Расходы!F:F)+SUMIF(Расходы!D:D,Свод!A23,Расходы!G:G)+SUMIF(Расходы!D:D,Свод!A23,Расходы!H:H)+SUMIF(Расходы!D:D,Свод!A23,Расходы!I:I)+SUMIF(Расходы!D:D,Свод!A23,Расходы!J:J)</f>
        <v>0</v>
      </c>
      <c r="E23" s="76"/>
    </row>
    <row r="24" spans="1:5" ht="15">
      <c r="A24" s="76" t="s">
        <v>74</v>
      </c>
      <c r="B24" s="77" t="str">
        <f>VLOOKUP(A24,'Справочная информация'!A:C,2,FALSE)</f>
        <v>Проект "Создание Игровой комнаты/уголка в Ортопедическом отделении ДОБа"</v>
      </c>
      <c r="C24" s="76">
        <f>SUMIF('Материальная помощь,поступления'!D:D,Свод!A24,'Материальная помощь,поступления'!F:F)+SUMIF('Материальная помощь,поступления'!D:D,Свод!A24,'Материальная помощь,поступления'!G:G)+SUMIF('Материальная помощь,поступления'!D:D,Свод!A24,'Материальная помощь,поступления'!H:H)+SUMIF('Материальная помощь,поступления'!D:D,Свод!A24,'Материальная помощь,поступления'!I:I)+SUMIF('Материальная помощь,поступления'!D:D,Свод!A24,'Материальная помощь,поступления'!J:J)</f>
        <v>0</v>
      </c>
      <c r="D24" s="76">
        <f>SUMIF(Расходы!D:D,Свод!A24,Расходы!F:F)+SUMIF(Расходы!D:D,Свод!A24,Расходы!G:G)+SUMIF(Расходы!D:D,Свод!A24,Расходы!H:H)+SUMIF(Расходы!D:D,Свод!A24,Расходы!I:I)+SUMIF(Расходы!D:D,Свод!A24,Расходы!J:J)</f>
        <v>-13685.54</v>
      </c>
      <c r="E24" s="76">
        <f t="shared" si="0"/>
        <v>-13685.54</v>
      </c>
    </row>
    <row r="25" spans="1:5" ht="15">
      <c r="A25" s="76" t="s">
        <v>75</v>
      </c>
      <c r="B25" s="77" t="str">
        <f>VLOOKUP(A25,'Справочная информация'!A:C,2,FALSE)</f>
        <v>Проект "ПроПамять" в интернатных учреждениях. Софинансирование по гранту Агентства по делам молодежи КО</v>
      </c>
      <c r="C25" s="76">
        <f>SUMIF('Материальная помощь,поступления'!D:D,Свод!A25,'Материальная помощь,поступления'!F:F)+SUMIF('Материальная помощь,поступления'!D:D,Свод!A25,'Материальная помощь,поступления'!G:G)+SUMIF('Материальная помощь,поступления'!D:D,Свод!A25,'Материальная помощь,поступления'!H:H)+SUMIF('Материальная помощь,поступления'!D:D,Свод!A25,'Материальная помощь,поступления'!I:I)+SUMIF('Материальная помощь,поступления'!D:D,Свод!A25,'Материальная помощь,поступления'!J:J)</f>
        <v>100000</v>
      </c>
      <c r="D25" s="76">
        <f>SUMIF(Расходы!D:D,Свод!A25,Расходы!F:F)+SUMIF(Расходы!D:D,Свод!A25,Расходы!G:G)+SUMIF(Расходы!D:D,Свод!A25,Расходы!H:H)+SUMIF(Расходы!D:D,Свод!A25,Расходы!I:I)+SUMIF(Расходы!D:D,Свод!A25,Расходы!J:J)</f>
        <v>-104834.44</v>
      </c>
      <c r="E25" s="76">
        <f t="shared" si="0"/>
        <v>-4834.440000000002</v>
      </c>
    </row>
    <row r="26" spans="1:5" ht="15">
      <c r="A26" s="76" t="s">
        <v>76</v>
      </c>
      <c r="B26" s="77" t="str">
        <f>VLOOKUP(A26,'Справочная информация'!A:C,2,FALSE)</f>
        <v>Проект "Оснащение Боксового блока Неврологии"</v>
      </c>
      <c r="C26" s="76">
        <f>SUMIF('Материальная помощь,поступления'!D:D,Свод!A26,'Материальная помощь,поступления'!F:F)+SUMIF('Материальная помощь,поступления'!D:D,Свод!A26,'Материальная помощь,поступления'!G:G)+SUMIF('Материальная помощь,поступления'!D:D,Свод!A26,'Материальная помощь,поступления'!H:H)+SUMIF('Материальная помощь,поступления'!D:D,Свод!A26,'Материальная помощь,поступления'!I:I)+SUMIF('Материальная помощь,поступления'!D:D,Свод!A26,'Материальная помощь,поступления'!J:J)</f>
        <v>0</v>
      </c>
      <c r="D26" s="76">
        <f>SUMIF(Расходы!D:D,Свод!A26,Расходы!F:F)+SUMIF(Расходы!D:D,Свод!A26,Расходы!G:G)+SUMIF(Расходы!D:D,Свод!A26,Расходы!H:H)+SUMIF(Расходы!D:D,Свод!A26,Расходы!I:I)+SUMIF(Расходы!D:D,Свод!A26,Расходы!J:J)</f>
        <v>0</v>
      </c>
      <c r="E26" s="76"/>
    </row>
    <row r="27" spans="1:5" ht="15">
      <c r="A27" s="125" t="s">
        <v>77</v>
      </c>
      <c r="B27" s="124" t="str">
        <f>VLOOKUP(A27,'Справочная информация'!A:C,2,FALSE)</f>
        <v>Проект "Игровая комната в педиатрическом отделении Зеленоградской районной больницы"</v>
      </c>
      <c r="C27" s="125">
        <f>SUMIF('Материальная помощь,поступления'!D:D,Свод!A27,'Материальная помощь,поступления'!F:F)+SUMIF('Материальная помощь,поступления'!D:D,Свод!A27,'Материальная помощь,поступления'!G:G)+SUMIF('Материальная помощь,поступления'!D:D,Свод!A27,'Материальная помощь,поступления'!H:H)+SUMIF('Материальная помощь,поступления'!D:D,Свод!A27,'Материальная помощь,поступления'!I:I)+SUMIF('Материальная помощь,поступления'!D:D,Свод!A27,'Материальная помощь,поступления'!J:J)</f>
        <v>3000</v>
      </c>
      <c r="D27" s="125">
        <f>SUMIF(Расходы!D:D,Свод!A27,Расходы!F:F)+SUMIF(Расходы!D:D,Свод!A27,Расходы!G:G)+SUMIF(Расходы!D:D,Свод!A27,Расходы!H:H)+SUMIF(Расходы!D:D,Свод!A27,Расходы!I:I)+SUMIF(Расходы!D:D,Свод!A27,Расходы!J:J)</f>
        <v>-63778.1</v>
      </c>
      <c r="E27" s="125">
        <f t="shared" si="0"/>
        <v>-60778.1</v>
      </c>
    </row>
    <row r="28" spans="1:5" ht="15">
      <c r="A28" s="125" t="s">
        <v>78</v>
      </c>
      <c r="B28" s="124" t="str">
        <f>VLOOKUP(A28,'Справочная информация'!A:C,2,FALSE)</f>
        <v>Проект "Весенний Выездной Социальный лагерь для детей с онкогематологическими заболеваниями". По софинансированию РП "Пфайзер"</v>
      </c>
      <c r="C28" s="125">
        <f>SUMIF('Материальная помощь,поступления'!D:D,Свод!A28,'Материальная помощь,поступления'!F:F)+SUMIF('Материальная помощь,поступления'!D:D,Свод!A28,'Материальная помощь,поступления'!G:G)+SUMIF('Материальная помощь,поступления'!D:D,Свод!A28,'Материальная помощь,поступления'!H:H)+SUMIF('Материальная помощь,поступления'!D:D,Свод!A28,'Материальная помощь,поступления'!I:I)+SUMIF('Материальная помощь,поступления'!D:D,Свод!A28,'Материальная помощь,поступления'!J:J)</f>
        <v>0</v>
      </c>
      <c r="D28" s="125">
        <f>SUMIF(Расходы!D:D,Свод!A28,Расходы!F:F)+SUMIF(Расходы!D:D,Свод!A28,Расходы!G:G)+SUMIF(Расходы!D:D,Свод!A28,Расходы!H:H)+SUMIF(Расходы!D:D,Свод!A28,Расходы!I:I)+SUMIF(Расходы!D:D,Свод!A28,Расходы!J:J)</f>
        <v>-398549.63</v>
      </c>
      <c r="E28" s="125">
        <f t="shared" si="0"/>
        <v>-398549.63</v>
      </c>
    </row>
    <row r="29" spans="1:5" ht="15">
      <c r="A29" s="76" t="s">
        <v>79</v>
      </c>
      <c r="B29" s="77" t="str">
        <f>VLOOKUP(A29,'Справочная информация'!A:C,2,FALSE)</f>
        <v>Проект "Осенний Выездной Социальный лагерь для детей с онкогематологическими заболеваниями". Субсидия Министерства по муниц.развитию КО</v>
      </c>
      <c r="C29" s="76">
        <f>SUMIF('Материальная помощь,поступления'!D:D,Свод!A29,'Материальная помощь,поступления'!F:F)+SUMIF('Материальная помощь,поступления'!D:D,Свод!A29,'Материальная помощь,поступления'!G:G)+SUMIF('Материальная помощь,поступления'!D:D,Свод!A29,'Материальная помощь,поступления'!H:H)+SUMIF('Материальная помощь,поступления'!D:D,Свод!A29,'Материальная помощь,поступления'!I:I)+SUMIF('Материальная помощь,поступления'!D:D,Свод!A29,'Материальная помощь,поступления'!J:J)</f>
        <v>299150</v>
      </c>
      <c r="D29" s="76">
        <f>SUMIF(Расходы!D:D,Свод!A29,Расходы!F:F)+SUMIF(Расходы!D:D,Свод!A29,Расходы!G:G)+SUMIF(Расходы!D:D,Свод!A29,Расходы!H:H)+SUMIF(Расходы!D:D,Свод!A29,Расходы!I:I)+SUMIF(Расходы!D:D,Свод!A29,Расходы!J:J)</f>
        <v>-347665.77999999997</v>
      </c>
      <c r="E29" s="76">
        <f t="shared" si="0"/>
        <v>-48515.77999999997</v>
      </c>
    </row>
    <row r="30" spans="1:5" ht="15">
      <c r="A30" s="125" t="s">
        <v>80</v>
      </c>
      <c r="B30" s="124" t="str">
        <f>VLOOKUP(A30,'Справочная информация'!A:C,2,FALSE)</f>
        <v>БлагоМарафон "Ты нам нужен"</v>
      </c>
      <c r="C30" s="125">
        <f>SUMIF('Материальная помощь,поступления'!D:D,Свод!A30,'Материальная помощь,поступления'!F:F)+SUMIF('Материальная помощь,поступления'!D:D,Свод!A30,'Материальная помощь,поступления'!G:G)+SUMIF('Материальная помощь,поступления'!D:D,Свод!A30,'Материальная помощь,поступления'!H:H)+SUMIF('Материальная помощь,поступления'!D:D,Свод!A30,'Материальная помощь,поступления'!I:I)+SUMIF('Материальная помощь,поступления'!D:D,Свод!A30,'Материальная помощь,поступления'!J:J)</f>
        <v>4035793.55</v>
      </c>
      <c r="D30" s="125">
        <f>SUMIF(Расходы!D:D,Свод!A30,Расходы!F:F)+SUMIF(Расходы!D:D,Свод!A30,Расходы!G:G)+SUMIF(Расходы!D:D,Свод!A30,Расходы!H:H)+SUMIF(Расходы!D:D,Свод!A30,Расходы!I:I)+SUMIF(Расходы!D:D,Свод!A30,Расходы!J:J)</f>
        <v>-4034793.55</v>
      </c>
      <c r="E30" s="125">
        <f t="shared" si="0"/>
        <v>1000</v>
      </c>
    </row>
    <row r="31" spans="1:5" ht="15">
      <c r="A31" s="125" t="s">
        <v>81</v>
      </c>
      <c r="B31" s="124" t="str">
        <f>VLOOKUP(A31,'Справочная информация'!A:C,2,FALSE)</f>
        <v>Праздники "День России в Больницах" по Гранту ОАО "БинБанк в Калининграде"</v>
      </c>
      <c r="C31" s="125">
        <f>SUMIF('Материальная помощь,поступления'!D:D,Свод!A31,'Материальная помощь,поступления'!F:F)+SUMIF('Материальная помощь,поступления'!D:D,Свод!A31,'Материальная помощь,поступления'!G:G)+SUMIF('Материальная помощь,поступления'!D:D,Свод!A31,'Материальная помощь,поступления'!H:H)+SUMIF('Материальная помощь,поступления'!D:D,Свод!A31,'Материальная помощь,поступления'!I:I)+SUMIF('Материальная помощь,поступления'!D:D,Свод!A31,'Материальная помощь,поступления'!J:J)</f>
        <v>50000</v>
      </c>
      <c r="D31" s="125">
        <f>SUMIF(Расходы!D:D,Свод!A31,Расходы!F:F)+SUMIF(Расходы!D:D,Свод!A31,Расходы!G:G)+SUMIF(Расходы!D:D,Свод!A31,Расходы!H:H)+SUMIF(Расходы!D:D,Свод!A31,Расходы!I:I)+SUMIF(Расходы!D:D,Свод!A31,Расходы!J:J)</f>
        <v>-53549.909999999996</v>
      </c>
      <c r="E31" s="125">
        <f t="shared" si="0"/>
        <v>-3549.909999999996</v>
      </c>
    </row>
    <row r="32" spans="1:5" ht="15">
      <c r="A32" s="76" t="s">
        <v>82</v>
      </c>
      <c r="B32" s="77" t="str">
        <f>VLOOKUP(A32,'Справочная информация'!A:C,2,FALSE)</f>
        <v>Фото-печать, полиграфия для занятий</v>
      </c>
      <c r="C32" s="76">
        <f>SUMIF('Материальная помощь,поступления'!D:D,Свод!A32,'Материальная помощь,поступления'!F:F)+SUMIF('Материальная помощь,поступления'!D:D,Свод!A32,'Материальная помощь,поступления'!G:G)+SUMIF('Материальная помощь,поступления'!D:D,Свод!A32,'Материальная помощь,поступления'!H:H)+SUMIF('Материальная помощь,поступления'!D:D,Свод!A32,'Материальная помощь,поступления'!I:I)+SUMIF('Материальная помощь,поступления'!D:D,Свод!A32,'Материальная помощь,поступления'!J:J)</f>
        <v>0</v>
      </c>
      <c r="D32" s="76">
        <f>SUMIF(Расходы!D:D,Свод!A32,Расходы!F:F)+SUMIF(Расходы!D:D,Свод!A32,Расходы!G:G)+SUMIF(Расходы!D:D,Свод!A32,Расходы!H:H)+SUMIF(Расходы!D:D,Свод!A32,Расходы!I:I)+SUMIF(Расходы!D:D,Свод!A32,Расходы!J:J)</f>
        <v>-6400</v>
      </c>
      <c r="E32" s="76">
        <f t="shared" si="0"/>
        <v>-6400</v>
      </c>
    </row>
    <row r="33" spans="1:5" ht="15">
      <c r="A33" s="76" t="s">
        <v>83</v>
      </c>
      <c r="B33" s="77" t="str">
        <f>VLOOKUP(A33,'Справочная информация'!A:C,2,FALSE)</f>
        <v>Оснащение помещений мед.персонала ДОБ</v>
      </c>
      <c r="C33" s="76">
        <f>SUMIF('Материальная помощь,поступления'!D:D,Свод!A33,'Материальная помощь,поступления'!F:F)+SUMIF('Материальная помощь,поступления'!D:D,Свод!A33,'Материальная помощь,поступления'!G:G)+SUMIF('Материальная помощь,поступления'!D:D,Свод!A33,'Материальная помощь,поступления'!H:H)+SUMIF('Материальная помощь,поступления'!D:D,Свод!A33,'Материальная помощь,поступления'!I:I)+SUMIF('Материальная помощь,поступления'!D:D,Свод!A33,'Материальная помощь,поступления'!J:J)</f>
        <v>0</v>
      </c>
      <c r="D33" s="76">
        <f>SUMIF(Расходы!D:D,Свод!A33,Расходы!F:F)+SUMIF(Расходы!D:D,Свод!A33,Расходы!G:G)+SUMIF(Расходы!D:D,Свод!A33,Расходы!H:H)+SUMIF(Расходы!D:D,Свод!A33,Расходы!I:I)+SUMIF(Расходы!D:D,Свод!A33,Расходы!J:J)</f>
        <v>0</v>
      </c>
      <c r="E33" s="76"/>
    </row>
    <row r="34" spans="1:5" ht="15">
      <c r="A34" s="76" t="s">
        <v>84</v>
      </c>
      <c r="B34" s="77" t="str">
        <f>VLOOKUP(A34,'Справочная информация'!A:C,2,FALSE)</f>
        <v>Поступления-проценты за хранение денежных средств</v>
      </c>
      <c r="C34" s="76">
        <f>SUMIF('Материальная помощь,поступления'!D:D,Свод!A34,'Материальная помощь,поступления'!F:F)+SUMIF('Материальная помощь,поступления'!D:D,Свод!A34,'Материальная помощь,поступления'!G:G)+SUMIF('Материальная помощь,поступления'!D:D,Свод!A34,'Материальная помощь,поступления'!H:H)+SUMIF('Материальная помощь,поступления'!D:D,Свод!A34,'Материальная помощь,поступления'!I:I)+SUMIF('Материальная помощь,поступления'!D:D,Свод!A34,'Материальная помощь,поступления'!J:J)</f>
        <v>16027.54</v>
      </c>
      <c r="D34" s="76">
        <f>SUMIF(Расходы!D:D,Свод!A34,Расходы!F:F)+SUMIF(Расходы!D:D,Свод!A34,Расходы!G:G)+SUMIF(Расходы!D:D,Свод!A34,Расходы!H:H)+SUMIF(Расходы!D:D,Свод!A34,Расходы!I:I)+SUMIF(Расходы!D:D,Свод!A34,Расходы!J:J)</f>
        <v>0</v>
      </c>
      <c r="E34" s="76"/>
    </row>
    <row r="35" spans="1:5" ht="15">
      <c r="A35" s="76" t="s">
        <v>85</v>
      </c>
      <c r="B35" s="77" t="str">
        <f>VLOOKUP(A35,'Справочная информация'!A:C,2,FALSE)</f>
        <v>Заработная плата сотрудникам ВВЧ</v>
      </c>
      <c r="C35" s="76">
        <f>SUMIF('Материальная помощь,поступления'!D:D,Свод!A35,'Материальная помощь,поступления'!F:F)+SUMIF('Материальная помощь,поступления'!D:D,Свод!A35,'Материальная помощь,поступления'!G:G)+SUMIF('Материальная помощь,поступления'!D:D,Свод!A35,'Материальная помощь,поступления'!H:H)+SUMIF('Материальная помощь,поступления'!D:D,Свод!A35,'Материальная помощь,поступления'!I:I)+SUMIF('Материальная помощь,поступления'!D:D,Свод!A35,'Материальная помощь,поступления'!J:J)</f>
        <v>60000</v>
      </c>
      <c r="D35" s="76">
        <f>SUMIF(Расходы!D:D,Свод!A35,Расходы!F:F)+SUMIF(Расходы!D:D,Свод!A35,Расходы!G:G)+SUMIF(Расходы!D:D,Свод!A35,Расходы!H:H)+SUMIF(Расходы!D:D,Свод!A35,Расходы!I:I)+SUMIF(Расходы!D:D,Свод!A35,Расходы!J:J)</f>
        <v>-158340</v>
      </c>
      <c r="E35" s="76"/>
    </row>
    <row r="36" spans="1:5" ht="15">
      <c r="A36" s="76" t="s">
        <v>86</v>
      </c>
      <c r="B36" s="77" t="str">
        <f>VLOOKUP(A36,'Справочная информация'!A:C,2,FALSE)</f>
        <v>Волонтёрская ВВЧ: ремонт, обустройство</v>
      </c>
      <c r="C36" s="76">
        <f>SUMIF('Материальная помощь,поступления'!D:D,Свод!A36,'Материальная помощь,поступления'!F:F)+SUMIF('Материальная помощь,поступления'!D:D,Свод!A36,'Материальная помощь,поступления'!G:G)+SUMIF('Материальная помощь,поступления'!D:D,Свод!A36,'Материальная помощь,поступления'!H:H)+SUMIF('Материальная помощь,поступления'!D:D,Свод!A36,'Материальная помощь,поступления'!I:I)+SUMIF('Материальная помощь,поступления'!D:D,Свод!A36,'Материальная помощь,поступления'!J:J)</f>
        <v>0</v>
      </c>
      <c r="D36" s="76">
        <f>SUMIF(Расходы!D:D,Свод!A36,Расходы!F:F)+SUMIF(Расходы!D:D,Свод!A36,Расходы!G:G)+SUMIF(Расходы!D:D,Свод!A36,Расходы!H:H)+SUMIF(Расходы!D:D,Свод!A36,Расходы!I:I)+SUMIF(Расходы!D:D,Свод!A36,Расходы!J:J)</f>
        <v>-243720.36000000002</v>
      </c>
      <c r="E36" s="76"/>
    </row>
    <row r="37" spans="1:5" ht="15">
      <c r="A37" s="76" t="s">
        <v>87</v>
      </c>
      <c r="B37" s="77" t="str">
        <f>VLOOKUP(A37,'Справочная информация'!A:C,2,FALSE)</f>
        <v>Транспортные расходы</v>
      </c>
      <c r="C37" s="76">
        <f>SUMIF('Материальная помощь,поступления'!D:D,Свод!A37,'Материальная помощь,поступления'!F:F)+SUMIF('Материальная помощь,поступления'!D:D,Свод!A37,'Материальная помощь,поступления'!G:G)+SUMIF('Материальная помощь,поступления'!D:D,Свод!A37,'Материальная помощь,поступления'!H:H)+SUMIF('Материальная помощь,поступления'!D:D,Свод!A37,'Материальная помощь,поступления'!I:I)+SUMIF('Материальная помощь,поступления'!D:D,Свод!A37,'Материальная помощь,поступления'!J:J)</f>
        <v>2000</v>
      </c>
      <c r="D37" s="76">
        <f>SUMIF(Расходы!D:D,Свод!A37,Расходы!F:F)+SUMIF(Расходы!D:D,Свод!A37,Расходы!G:G)+SUMIF(Расходы!D:D,Свод!A37,Расходы!H:H)+SUMIF(Расходы!D:D,Свод!A37,Расходы!I:I)+SUMIF(Расходы!D:D,Свод!A37,Расходы!J:J)</f>
        <v>-85891.98</v>
      </c>
      <c r="E37" s="76"/>
    </row>
    <row r="38" spans="1:5" ht="15">
      <c r="A38" s="76" t="s">
        <v>88</v>
      </c>
      <c r="B38" s="77" t="str">
        <f>VLOOKUP(A38,'Справочная информация'!A:C,2,FALSE)</f>
        <v>Налоги</v>
      </c>
      <c r="C38" s="76">
        <f>SUMIF('Материальная помощь,поступления'!D:D,Свод!A38,'Материальная помощь,поступления'!F:F)+SUMIF('Материальная помощь,поступления'!D:D,Свод!A38,'Материальная помощь,поступления'!G:G)+SUMIF('Материальная помощь,поступления'!D:D,Свод!A38,'Материальная помощь,поступления'!H:H)+SUMIF('Материальная помощь,поступления'!D:D,Свод!A38,'Материальная помощь,поступления'!I:I)+SUMIF('Материальная помощь,поступления'!D:D,Свод!A38,'Материальная помощь,поступления'!J:J)</f>
        <v>0</v>
      </c>
      <c r="D38" s="76">
        <f>SUMIF(Расходы!D:D,Свод!A38,Расходы!F:F)+SUMIF(Расходы!D:D,Свод!A38,Расходы!G:G)+SUMIF(Расходы!D:D,Свод!A38,Расходы!H:H)+SUMIF(Расходы!D:D,Свод!A38,Расходы!I:I)+SUMIF(Расходы!D:D,Свод!A38,Расходы!J:J)</f>
        <v>-70621.14000000001</v>
      </c>
      <c r="E38" s="76"/>
    </row>
    <row r="39" spans="1:5" ht="15">
      <c r="A39" s="76" t="s">
        <v>89</v>
      </c>
      <c r="B39" s="77" t="str">
        <f>VLOOKUP(A39,'Справочная информация'!A:C,2,FALSE)</f>
        <v>Содержание Микроавтобуса</v>
      </c>
      <c r="C39" s="76">
        <f>SUMIF('Материальная помощь,поступления'!D:D,Свод!A39,'Материальная помощь,поступления'!F:F)+SUMIF('Материальная помощь,поступления'!D:D,Свод!A39,'Материальная помощь,поступления'!G:G)+SUMIF('Материальная помощь,поступления'!D:D,Свод!A39,'Материальная помощь,поступления'!H:H)+SUMIF('Материальная помощь,поступления'!D:D,Свод!A39,'Материальная помощь,поступления'!I:I)+SUMIF('Материальная помощь,поступления'!D:D,Свод!A39,'Материальная помощь,поступления'!J:J)</f>
        <v>28353.5</v>
      </c>
      <c r="D39" s="76">
        <f>SUMIF(Расходы!D:D,Свод!A39,Расходы!F:F)+SUMIF(Расходы!D:D,Свод!A39,Расходы!G:G)+SUMIF(Расходы!D:D,Свод!A39,Расходы!H:H)+SUMIF(Расходы!D:D,Свод!A39,Расходы!I:I)+SUMIF(Расходы!D:D,Свод!A39,Расходы!J:J)</f>
        <v>-53708.55</v>
      </c>
      <c r="E39" s="76">
        <f t="shared" si="0"/>
        <v>-25355.050000000003</v>
      </c>
    </row>
    <row r="40" spans="1:5" ht="15">
      <c r="A40" s="76" t="s">
        <v>90</v>
      </c>
      <c r="B40" s="77" t="str">
        <f>VLOOKUP(A40,'Справочная информация'!A:C,2,FALSE)</f>
        <v>Членские взносы в СВОД</v>
      </c>
      <c r="C40" s="76">
        <f>SUMIF('Материальная помощь,поступления'!D:D,Свод!A40,'Материальная помощь,поступления'!F:F)+SUMIF('Материальная помощь,поступления'!D:D,Свод!A40,'Материальная помощь,поступления'!G:G)+SUMIF('Материальная помощь,поступления'!D:D,Свод!A40,'Материальная помощь,поступления'!H:H)+SUMIF('Материальная помощь,поступления'!D:D,Свод!A40,'Материальная помощь,поступления'!I:I)+SUMIF('Материальная помощь,поступления'!D:D,Свод!A40,'Материальная помощь,поступления'!J:J)</f>
        <v>0</v>
      </c>
      <c r="D40" s="76">
        <f>SUMIF(Расходы!D:D,Свод!A40,Расходы!F:F)+SUMIF(Расходы!D:D,Свод!A40,Расходы!G:G)+SUMIF(Расходы!D:D,Свод!A40,Расходы!H:H)+SUMIF(Расходы!D:D,Свод!A40,Расходы!I:I)+SUMIF(Расходы!D:D,Свод!A40,Расходы!J:J)</f>
        <v>-12000</v>
      </c>
      <c r="E40" s="76"/>
    </row>
    <row r="41" spans="1:5" ht="15">
      <c r="A41" s="76" t="s">
        <v>130</v>
      </c>
      <c r="B41" s="77" t="str">
        <f>VLOOKUP(A41,'Справочная информация'!A:C,2,FALSE)</f>
        <v>Связь, интернет </v>
      </c>
      <c r="C41" s="76">
        <f>SUMIF('Материальная помощь,поступления'!D:D,Свод!A41,'Материальная помощь,поступления'!F:F)+SUMIF('Материальная помощь,поступления'!D:D,Свод!A41,'Материальная помощь,поступления'!G:G)+SUMIF('Материальная помощь,поступления'!D:D,Свод!A41,'Материальная помощь,поступления'!H:H)+SUMIF('Материальная помощь,поступления'!D:D,Свод!A41,'Материальная помощь,поступления'!I:I)+SUMIF('Материальная помощь,поступления'!D:D,Свод!A41,'Материальная помощь,поступления'!J:J)</f>
        <v>0</v>
      </c>
      <c r="D41" s="76">
        <f>SUMIF(Расходы!D:D,Свод!A41,Расходы!F:F)+SUMIF(Расходы!D:D,Свод!A41,Расходы!G:G)+SUMIF(Расходы!D:D,Свод!A41,Расходы!H:H)+SUMIF(Расходы!D:D,Свод!A41,Расходы!I:I)+SUMIF(Расходы!D:D,Свод!A41,Расходы!J:J)</f>
        <v>-30882.55</v>
      </c>
      <c r="E41" s="76"/>
    </row>
    <row r="42" spans="1:5" ht="15">
      <c r="A42" s="76" t="s">
        <v>131</v>
      </c>
      <c r="B42" s="77" t="str">
        <f>VLOOKUP(A42,'Справочная информация'!A:C,2,FALSE)</f>
        <v>Прощание с детьми</v>
      </c>
      <c r="C42" s="76">
        <f>SUMIF('Материальная помощь,поступления'!D:D,Свод!A42,'Материальная помощь,поступления'!F:F)+SUMIF('Материальная помощь,поступления'!D:D,Свод!A42,'Материальная помощь,поступления'!G:G)+SUMIF('Материальная помощь,поступления'!D:D,Свод!A42,'Материальная помощь,поступления'!H:H)+SUMIF('Материальная помощь,поступления'!D:D,Свод!A42,'Материальная помощь,поступления'!I:I)+SUMIF('Материальная помощь,поступления'!D:D,Свод!A42,'Материальная помощь,поступления'!J:J)</f>
        <v>0</v>
      </c>
      <c r="D42" s="76">
        <f>SUMIF(Расходы!D:D,Свод!A42,Расходы!F:F)+SUMIF(Расходы!D:D,Свод!A42,Расходы!G:G)+SUMIF(Расходы!D:D,Свод!A42,Расходы!H:H)+SUMIF(Расходы!D:D,Свод!A42,Расходы!I:I)+SUMIF(Расходы!D:D,Свод!A42,Расходы!J:J)</f>
        <v>-1460</v>
      </c>
      <c r="E42" s="76"/>
    </row>
    <row r="43" spans="1:5" ht="15">
      <c r="A43" s="76" t="s">
        <v>138</v>
      </c>
      <c r="B43" s="77" t="str">
        <f>VLOOKUP(A43,'Справочная информация'!A:C,2,FALSE)</f>
        <v>Банковские расходы</v>
      </c>
      <c r="C43" s="76">
        <f>SUMIF('Материальная помощь,поступления'!D:D,Свод!A43,'Материальная помощь,поступления'!F:F)+SUMIF('Материальная помощь,поступления'!D:D,Свод!A43,'Материальная помощь,поступления'!G:G)+SUMIF('Материальная помощь,поступления'!D:D,Свод!A43,'Материальная помощь,поступления'!H:H)+SUMIF('Материальная помощь,поступления'!D:D,Свод!A43,'Материальная помощь,поступления'!I:I)+SUMIF('Материальная помощь,поступления'!D:D,Свод!A43,'Материальная помощь,поступления'!J:J)</f>
        <v>0</v>
      </c>
      <c r="D43" s="76">
        <f>SUMIF(Расходы!D:D,Свод!A43,Расходы!F:F)+SUMIF(Расходы!D:D,Свод!A43,Расходы!G:G)+SUMIF(Расходы!D:D,Свод!A43,Расходы!H:H)+SUMIF(Расходы!D:D,Свод!A43,Расходы!I:I)+SUMIF(Расходы!D:D,Свод!A43,Расходы!J:J)</f>
        <v>-4941.1</v>
      </c>
      <c r="E43" s="76">
        <f t="shared" si="0"/>
        <v>-4941.1</v>
      </c>
    </row>
    <row r="44" spans="1:5" ht="15">
      <c r="A44" s="76" t="s">
        <v>139</v>
      </c>
      <c r="B44" s="77" t="str">
        <f>VLOOKUP(A44,'Справочная информация'!A:C,2,FALSE)</f>
        <v>Внутренние перемещения денежных средств ВВЧ</v>
      </c>
      <c r="C44" s="76">
        <f>SUMIF('Материальная помощь,поступления'!D:D,Свод!A44,'Материальная помощь,поступления'!F:F)+SUMIF('Материальная помощь,поступления'!D:D,Свод!A44,'Материальная помощь,поступления'!G:G)+SUMIF('Материальная помощь,поступления'!D:D,Свод!A44,'Материальная помощь,поступления'!H:H)+SUMIF('Материальная помощь,поступления'!D:D,Свод!A44,'Материальная помощь,поступления'!I:I)+SUMIF('Материальная помощь,поступления'!D:D,Свод!A44,'Материальная помощь,поступления'!J:J)</f>
        <v>0</v>
      </c>
      <c r="D44" s="76">
        <f>SUMIF(Расходы!D:D,Свод!A44,Расходы!F:F)+SUMIF(Расходы!D:D,Свод!A44,Расходы!G:G)+SUMIF(Расходы!D:D,Свод!A44,Расходы!H:H)+SUMIF(Расходы!D:D,Свод!A44,Расходы!I:I)+SUMIF(Расходы!D:D,Свод!A44,Расходы!J:J)</f>
        <v>0</v>
      </c>
      <c r="E44" s="76"/>
    </row>
    <row r="45" spans="1:5" ht="15">
      <c r="A45" s="76" t="s">
        <v>146</v>
      </c>
      <c r="B45" s="77" t="str">
        <f>VLOOKUP(A45,'Справочная информация'!A:C,2,FALSE)</f>
        <v>Расходные материалы</v>
      </c>
      <c r="C45" s="76">
        <f>SUMIF('Материальная помощь,поступления'!D:D,Свод!A45,'Материальная помощь,поступления'!F:F)+SUMIF('Материальная помощь,поступления'!D:D,Свод!A45,'Материальная помощь,поступления'!G:G)+SUMIF('Материальная помощь,поступления'!D:D,Свод!A45,'Материальная помощь,поступления'!H:H)+SUMIF('Материальная помощь,поступления'!D:D,Свод!A45,'Материальная помощь,поступления'!I:I)+SUMIF('Материальная помощь,поступления'!D:D,Свод!A45,'Материальная помощь,поступления'!J:J)</f>
        <v>0</v>
      </c>
      <c r="D45" s="76">
        <f>SUMIF(Расходы!D:D,Свод!A45,Расходы!F:F)+SUMIF(Расходы!D:D,Свод!A45,Расходы!G:G)+SUMIF(Расходы!D:D,Свод!A45,Расходы!H:H)+SUMIF(Расходы!D:D,Свод!A45,Расходы!I:I)+SUMIF(Расходы!D:D,Свод!A45,Расходы!J:J)</f>
        <v>-13566.810000000001</v>
      </c>
      <c r="E45" s="76">
        <f t="shared" si="0"/>
        <v>-13566.810000000001</v>
      </c>
    </row>
    <row r="46" spans="1:5" ht="15">
      <c r="A46" s="76" t="s">
        <v>147</v>
      </c>
      <c r="B46" s="77" t="str">
        <f>VLOOKUP(A46,'Справочная информация'!A:C,2,FALSE)</f>
        <v>Почтовые расходы</v>
      </c>
      <c r="C46" s="76">
        <f>SUMIF('Материальная помощь,поступления'!D:D,Свод!A46,'Материальная помощь,поступления'!F:F)+SUMIF('Материальная помощь,поступления'!D:D,Свод!A46,'Материальная помощь,поступления'!G:G)+SUMIF('Материальная помощь,поступления'!D:D,Свод!A46,'Материальная помощь,поступления'!H:H)+SUMIF('Материальная помощь,поступления'!D:D,Свод!A46,'Материальная помощь,поступления'!I:I)+SUMIF('Материальная помощь,поступления'!D:D,Свод!A46,'Материальная помощь,поступления'!J:J)</f>
        <v>0</v>
      </c>
      <c r="D46" s="76">
        <f>SUMIF(Расходы!D:D,Свод!A46,Расходы!F:F)+SUMIF(Расходы!D:D,Свод!A46,Расходы!G:G)+SUMIF(Расходы!D:D,Свод!A46,Расходы!H:H)+SUMIF(Расходы!D:D,Свод!A46,Расходы!I:I)+SUMIF(Расходы!D:D,Свод!A46,Расходы!J:J)</f>
        <v>-6428.530000000001</v>
      </c>
      <c r="E46" s="76">
        <f t="shared" si="0"/>
        <v>-6428.530000000001</v>
      </c>
    </row>
    <row r="47" spans="1:5" ht="15">
      <c r="A47" s="76" t="s">
        <v>148</v>
      </c>
      <c r="B47" s="77" t="str">
        <f>VLOOKUP(A47,'Справочная информация'!A:C,2,FALSE)</f>
        <v>Благотворительная Адресная акция "Чудо-Ёлка", Новогодние мероприятия в подшефных учр-ях</v>
      </c>
      <c r="C47" s="76">
        <f>SUMIF('Материальная помощь,поступления'!D:D,Свод!A47,'Материальная помощь,поступления'!F:F)+SUMIF('Материальная помощь,поступления'!D:D,Свод!A47,'Материальная помощь,поступления'!G:G)+SUMIF('Материальная помощь,поступления'!D:D,Свод!A47,'Материальная помощь,поступления'!H:H)+SUMIF('Материальная помощь,поступления'!D:D,Свод!A47,'Материальная помощь,поступления'!I:I)+SUMIF('Материальная помощь,поступления'!D:D,Свод!A47,'Материальная помощь,поступления'!J:J)</f>
        <v>147314</v>
      </c>
      <c r="D47" s="76">
        <f>SUMIF(Расходы!D:D,Свод!A47,Расходы!F:F)+SUMIF(Расходы!D:D,Свод!A47,Расходы!G:G)+SUMIF(Расходы!D:D,Свод!A47,Расходы!H:H)+SUMIF(Расходы!D:D,Свод!A47,Расходы!I:I)+SUMIF(Расходы!D:D,Свод!A47,Расходы!J:J)</f>
        <v>-82266.26999999999</v>
      </c>
      <c r="E47" s="76">
        <f t="shared" si="0"/>
        <v>65047.73000000001</v>
      </c>
    </row>
    <row r="48" spans="1:5" ht="15">
      <c r="A48" s="125" t="s">
        <v>149</v>
      </c>
      <c r="B48" s="124" t="str">
        <f>VLOOKUP(A48,'Справочная информация'!A:C,2,FALSE)</f>
        <v>БлагоАукцион "Fashion Is My Profession: Safe Life"</v>
      </c>
      <c r="C48" s="125">
        <f>SUMIF('Материальная помощь,поступления'!D:D,Свод!A48,'Материальная помощь,поступления'!F:F)+SUMIF('Материальная помощь,поступления'!D:D,Свод!A48,'Материальная помощь,поступления'!G:G)+SUMIF('Материальная помощь,поступления'!D:D,Свод!A48,'Материальная помощь,поступления'!H:H)+SUMIF('Материальная помощь,поступления'!D:D,Свод!A48,'Материальная помощь,поступления'!I:I)+SUMIF('Материальная помощь,поступления'!D:D,Свод!A48,'Материальная помощь,поступления'!J:J)</f>
        <v>160763</v>
      </c>
      <c r="D48" s="125">
        <f>SUMIF(Расходы!D:D,Свод!A48,Расходы!F:F)+SUMIF(Расходы!D:D,Свод!A48,Расходы!G:G)+SUMIF(Расходы!D:D,Свод!A48,Расходы!H:H)+SUMIF(Расходы!D:D,Свод!A48,Расходы!I:I)+SUMIF(Расходы!D:D,Свод!A48,Расходы!J:J)</f>
        <v>-160981.29</v>
      </c>
      <c r="E48" s="125">
        <f t="shared" si="0"/>
        <v>-218.29000000000815</v>
      </c>
    </row>
    <row r="49" spans="1:5" ht="15">
      <c r="A49" s="125" t="s">
        <v>152</v>
      </c>
      <c r="B49" s="124" t="str">
        <f>VLOOKUP(A49,'Справочная информация'!A:C,2,FALSE)</f>
        <v>Адресный сбор: Лиза Корп</v>
      </c>
      <c r="C49" s="125">
        <f>SUMIF('Материальная помощь,поступления'!D:D,Свод!A49,'Материальная помощь,поступления'!F:F)+SUMIF('Материальная помощь,поступления'!D:D,Свод!A49,'Материальная помощь,поступления'!G:G)+SUMIF('Материальная помощь,поступления'!D:D,Свод!A49,'Материальная помощь,поступления'!H:H)+SUMIF('Материальная помощь,поступления'!D:D,Свод!A49,'Материальная помощь,поступления'!I:I)+SUMIF('Материальная помощь,поступления'!D:D,Свод!A49,'Материальная помощь,поступления'!J:J)</f>
        <v>37302</v>
      </c>
      <c r="D49" s="125">
        <f>SUMIF(Расходы!D:D,Свод!A49,Расходы!F:F)+SUMIF(Расходы!D:D,Свод!A49,Расходы!G:G)+SUMIF(Расходы!D:D,Свод!A49,Расходы!H:H)+SUMIF(Расходы!D:D,Свод!A49,Расходы!I:I)+SUMIF(Расходы!D:D,Свод!A49,Расходы!J:J)</f>
        <v>-41450.13846</v>
      </c>
      <c r="E49" s="125">
        <f t="shared" si="0"/>
        <v>-4148.138460000002</v>
      </c>
    </row>
    <row r="50" spans="1:5" ht="15">
      <c r="A50" s="125" t="s">
        <v>153</v>
      </c>
      <c r="B50" s="124" t="str">
        <f>VLOOKUP(A50,'Справочная информация'!A:C,2,FALSE)</f>
        <v>Проект "Ремонт и оснащение игровой комнаты для детей ЛОР ДОБ"</v>
      </c>
      <c r="C50" s="125">
        <f>SUMIF('Материальная помощь,поступления'!D:D,Свод!A50,'Материальная помощь,поступления'!F:F)+SUMIF('Материальная помощь,поступления'!D:D,Свод!A50,'Материальная помощь,поступления'!G:G)+SUMIF('Материальная помощь,поступления'!D:D,Свод!A50,'Материальная помощь,поступления'!H:H)+SUMIF('Материальная помощь,поступления'!D:D,Свод!A50,'Материальная помощь,поступления'!I:I)+SUMIF('Материальная помощь,поступления'!D:D,Свод!A50,'Материальная помощь,поступления'!J:J)</f>
        <v>31046.64</v>
      </c>
      <c r="D50" s="125">
        <f>SUMIF(Расходы!D:D,Свод!A50,Расходы!F:F)+SUMIF(Расходы!D:D,Свод!A50,Расходы!G:G)+SUMIF(Расходы!D:D,Свод!A50,Расходы!H:H)+SUMIF(Расходы!D:D,Свод!A50,Расходы!I:I)+SUMIF(Расходы!D:D,Свод!A50,Расходы!J:J)</f>
        <v>-27247.54</v>
      </c>
      <c r="E50" s="125">
        <f t="shared" si="0"/>
        <v>3799.0999999999985</v>
      </c>
    </row>
    <row r="51" spans="1:5" ht="15">
      <c r="A51" s="76" t="s">
        <v>154</v>
      </c>
      <c r="B51" s="77" t="str">
        <f>VLOOKUP(A51,'Справочная информация'!A:C,2,FALSE)</f>
        <v>Программа "Больничные Дети-сироты". СуперМамы. Софинсирование от БФ "Солнечный город"</v>
      </c>
      <c r="C51" s="76">
        <f>SUMIF('Материальная помощь,поступления'!D:D,Свод!A51,'Материальная помощь,поступления'!F:F)+SUMIF('Материальная помощь,поступления'!D:D,Свод!A51,'Материальная помощь,поступления'!G:G)+SUMIF('Материальная помощь,поступления'!D:D,Свод!A51,'Материальная помощь,поступления'!H:H)+SUMIF('Материальная помощь,поступления'!D:D,Свод!A51,'Материальная помощь,поступления'!I:I)+SUMIF('Материальная помощь,поступления'!D:D,Свод!A51,'Материальная помощь,поступления'!J:J)</f>
        <v>802132.62</v>
      </c>
      <c r="D51" s="76">
        <f>SUMIF(Расходы!D:D,Свод!A51,Расходы!F:F)+SUMIF(Расходы!D:D,Свод!A51,Расходы!G:G)+SUMIF(Расходы!D:D,Свод!A51,Расходы!H:H)+SUMIF(Расходы!D:D,Свод!A51,Расходы!I:I)+SUMIF(Расходы!D:D,Свод!A51,Расходы!J:J)</f>
        <v>-799214.48</v>
      </c>
      <c r="E51" s="76">
        <f t="shared" si="0"/>
        <v>2918.140000000014</v>
      </c>
    </row>
    <row r="52" spans="1:5" ht="15">
      <c r="A52" s="76" t="s">
        <v>155</v>
      </c>
      <c r="B52" s="77" t="str">
        <f>VLOOKUP(A52,'Справочная информация'!A:C,2,FALSE)</f>
        <v>Программа "Больничные Дети-сироты". Транспортные расходы</v>
      </c>
      <c r="C52" s="76">
        <f>SUMIF('Материальная помощь,поступления'!D:D,Свод!A52,'Материальная помощь,поступления'!F:F)+SUMIF('Материальная помощь,поступления'!D:D,Свод!A52,'Материальная помощь,поступления'!G:G)+SUMIF('Материальная помощь,поступления'!D:D,Свод!A52,'Материальная помощь,поступления'!H:H)+SUMIF('Материальная помощь,поступления'!D:D,Свод!A52,'Материальная помощь,поступления'!I:I)+SUMIF('Материальная помощь,поступления'!D:D,Свод!A52,'Материальная помощь,поступления'!J:J)</f>
        <v>0</v>
      </c>
      <c r="D52" s="76">
        <f>SUMIF(Расходы!D:D,Свод!A52,Расходы!F:F)+SUMIF(Расходы!D:D,Свод!A52,Расходы!G:G)+SUMIF(Расходы!D:D,Свод!A52,Расходы!H:H)+SUMIF(Расходы!D:D,Свод!A52,Расходы!I:I)+SUMIF(Расходы!D:D,Свод!A52,Расходы!J:J)</f>
        <v>-23337.53</v>
      </c>
      <c r="E52" s="76"/>
    </row>
    <row r="53" spans="1:5" ht="15">
      <c r="A53" s="76" t="s">
        <v>156</v>
      </c>
      <c r="B53" s="77" t="str">
        <f>VLOOKUP(A53,'Справочная информация'!A:C,2,FALSE)</f>
        <v>Программа "Больничные Дети-сироты". Связь, интернет</v>
      </c>
      <c r="C53" s="76">
        <f>SUMIF('Материальная помощь,поступления'!D:D,Свод!A53,'Материальная помощь,поступления'!F:F)+SUMIF('Материальная помощь,поступления'!D:D,Свод!A53,'Материальная помощь,поступления'!G:G)+SUMIF('Материальная помощь,поступления'!D:D,Свод!A53,'Материальная помощь,поступления'!H:H)+SUMIF('Материальная помощь,поступления'!D:D,Свод!A53,'Материальная помощь,поступления'!I:I)+SUMIF('Материальная помощь,поступления'!D:D,Свод!A53,'Материальная помощь,поступления'!J:J)</f>
        <v>0</v>
      </c>
      <c r="D53" s="76">
        <f>SUMIF(Расходы!D:D,Свод!A53,Расходы!F:F)+SUMIF(Расходы!D:D,Свод!A53,Расходы!G:G)+SUMIF(Расходы!D:D,Свод!A53,Расходы!H:H)+SUMIF(Расходы!D:D,Свод!A53,Расходы!I:I)+SUMIF(Расходы!D:D,Свод!A53,Расходы!J:J)</f>
        <v>-8720</v>
      </c>
      <c r="E53" s="76"/>
    </row>
    <row r="54" spans="1:5" ht="15">
      <c r="A54" s="125" t="s">
        <v>157</v>
      </c>
      <c r="B54" s="124" t="str">
        <f>VLOOKUP(A54,'Справочная информация'!A:C,2,FALSE)</f>
        <v>Проект "ПроПамять" для детей с особыми потребностями. Софинансирование по гранту Комитета по образованию г. Калининграда</v>
      </c>
      <c r="C54" s="125">
        <f>SUMIF('Материальная помощь,поступления'!D:D,Свод!A54,'Материальная помощь,поступления'!F:F)+SUMIF('Материальная помощь,поступления'!D:D,Свод!A54,'Материальная помощь,поступления'!G:G)+SUMIF('Материальная помощь,поступления'!D:D,Свод!A54,'Материальная помощь,поступления'!H:H)+SUMIF('Материальная помощь,поступления'!D:D,Свод!A54,'Материальная помощь,поступления'!I:I)+SUMIF('Материальная помощь,поступления'!D:D,Свод!A54,'Материальная помощь,поступления'!J:J)</f>
        <v>100000</v>
      </c>
      <c r="D54" s="125">
        <f>SUMIF(Расходы!D:D,Свод!A54,Расходы!F:F)+SUMIF(Расходы!D:D,Свод!A54,Расходы!G:G)+SUMIF(Расходы!D:D,Свод!A54,Расходы!H:H)+SUMIF(Расходы!D:D,Свод!A54,Расходы!I:I)+SUMIF(Расходы!D:D,Свод!A54,Расходы!J:J)</f>
        <v>-101372.48</v>
      </c>
      <c r="E54" s="125">
        <f t="shared" si="0"/>
        <v>-1372.479999999996</v>
      </c>
    </row>
    <row r="55" spans="1:5" ht="15">
      <c r="A55" s="125" t="s">
        <v>158</v>
      </c>
      <c r="B55" s="124" t="str">
        <f>VLOOKUP(A55,'Справочная информация'!A:C,2,FALSE)</f>
        <v>Организация участия в "IV Всемирных играх победителей" для детей с онкологией</v>
      </c>
      <c r="C55" s="125">
        <f>SUMIF('Материальная помощь,поступления'!D:D,Свод!A55,'Материальная помощь,поступления'!F:F)+SUMIF('Материальная помощь,поступления'!D:D,Свод!A55,'Материальная помощь,поступления'!G:G)+SUMIF('Материальная помощь,поступления'!D:D,Свод!A55,'Материальная помощь,поступления'!H:H)+SUMIF('Материальная помощь,поступления'!D:D,Свод!A55,'Материальная помощь,поступления'!I:I)+SUMIF('Материальная помощь,поступления'!D:D,Свод!A55,'Материальная помощь,поступления'!J:J)</f>
        <v>61000</v>
      </c>
      <c r="D55" s="125">
        <f>SUMIF(Расходы!D:D,Свод!A55,Расходы!F:F)+SUMIF(Расходы!D:D,Свод!A55,Расходы!G:G)+SUMIF(Расходы!D:D,Свод!A55,Расходы!H:H)+SUMIF(Расходы!D:D,Свод!A55,Расходы!I:I)+SUMIF(Расходы!D:D,Свод!A55,Расходы!J:J)</f>
        <v>-61004</v>
      </c>
      <c r="E55" s="125">
        <f t="shared" si="0"/>
        <v>-4</v>
      </c>
    </row>
    <row r="56" spans="1:5" ht="15">
      <c r="A56" s="125" t="s">
        <v>159</v>
      </c>
      <c r="B56" s="124" t="str">
        <f>VLOOKUP(A56,'Справочная информация'!A:C,2,FALSE)</f>
        <v>Субсидия проекта "Молодежь в поддержку нуждающимся детям"</v>
      </c>
      <c r="C56" s="125">
        <f>SUMIF('Материальная помощь,поступления'!D:D,Свод!A56,'Материальная помощь,поступления'!F:F)+SUMIF('Материальная помощь,поступления'!D:D,Свод!A56,'Материальная помощь,поступления'!G:G)+SUMIF('Материальная помощь,поступления'!D:D,Свод!A56,'Материальная помощь,поступления'!H:H)+SUMIF('Материальная помощь,поступления'!D:D,Свод!A56,'Материальная помощь,поступления'!I:I)+SUMIF('Материальная помощь,поступления'!D:D,Свод!A56,'Материальная помощь,поступления'!J:J)</f>
        <v>50500</v>
      </c>
      <c r="D56" s="125">
        <f>SUMIF(Расходы!D:D,Свод!A56,Расходы!F:F)+SUMIF(Расходы!D:D,Свод!A56,Расходы!G:G)+SUMIF(Расходы!D:D,Свод!A56,Расходы!H:H)+SUMIF(Расходы!D:D,Свод!A56,Расходы!I:I)+SUMIF(Расходы!D:D,Свод!A56,Расходы!J:J)</f>
        <v>-50500</v>
      </c>
      <c r="E56" s="125">
        <f t="shared" si="0"/>
        <v>0</v>
      </c>
    </row>
    <row r="57" spans="1:5" ht="15">
      <c r="A57" s="125" t="s">
        <v>160</v>
      </c>
      <c r="B57" s="124" t="str">
        <f>VLOOKUP(A57,'Справочная информация'!A:C,2,FALSE)</f>
        <v>Адресная помощь: Арсен С.</v>
      </c>
      <c r="C57" s="125">
        <f>SUMIF('Материальная помощь,поступления'!D:D,Свод!A57,'Материальная помощь,поступления'!F:F)+SUMIF('Материальная помощь,поступления'!D:D,Свод!A57,'Материальная помощь,поступления'!G:G)+SUMIF('Материальная помощь,поступления'!D:D,Свод!A57,'Материальная помощь,поступления'!H:H)+SUMIF('Материальная помощь,поступления'!D:D,Свод!A57,'Материальная помощь,поступления'!I:I)+SUMIF('Материальная помощь,поступления'!D:D,Свод!A57,'Материальная помощь,поступления'!J:J)</f>
        <v>0</v>
      </c>
      <c r="D57" s="125">
        <f>SUMIF(Расходы!D:D,Свод!A57,Расходы!F:F)+SUMIF(Расходы!D:D,Свод!A57,Расходы!G:G)+SUMIF(Расходы!D:D,Свод!A57,Расходы!H:H)+SUMIF(Расходы!D:D,Свод!A57,Расходы!I:I)+SUMIF(Расходы!D:D,Свод!A57,Расходы!J:J)</f>
        <v>-14434.8</v>
      </c>
      <c r="E57" s="125"/>
    </row>
    <row r="58" spans="1:5" ht="15">
      <c r="A58" s="125" t="s">
        <v>161</v>
      </c>
      <c r="B58" s="124" t="str">
        <f>VLOOKUP(A58,'Справочная информация'!A:C,2,FALSE)</f>
        <v>Издание книг по детской онкологии. АНО "ПрофКо" (Германия)</v>
      </c>
      <c r="C58" s="125">
        <f>SUMIF('Материальная помощь,поступления'!D:D,Свод!A58,'Материальная помощь,поступления'!F:F)+SUMIF('Материальная помощь,поступления'!D:D,Свод!A58,'Материальная помощь,поступления'!G:G)+SUMIF('Материальная помощь,поступления'!D:D,Свод!A58,'Материальная помощь,поступления'!H:H)+SUMIF('Материальная помощь,поступления'!D:D,Свод!A58,'Материальная помощь,поступления'!I:I)+SUMIF('Материальная помощь,поступления'!D:D,Свод!A58,'Материальная помощь,поступления'!J:J)</f>
        <v>97875</v>
      </c>
      <c r="D58" s="125">
        <f>SUMIF(Расходы!D:D,Свод!A58,Расходы!F:F)+SUMIF(Расходы!D:D,Свод!A58,Расходы!G:G)+SUMIF(Расходы!D:D,Свод!A58,Расходы!H:H)+SUMIF(Расходы!D:D,Свод!A58,Расходы!I:I)+SUMIF(Расходы!D:D,Свод!A58,Расходы!J:J)</f>
        <v>-97875</v>
      </c>
      <c r="E58" s="125">
        <f t="shared" si="0"/>
        <v>0</v>
      </c>
    </row>
    <row r="59" spans="1:5" ht="15">
      <c r="A59" s="76" t="s">
        <v>162</v>
      </c>
      <c r="B59" s="77" t="str">
        <f>VLOOKUP(A59,'Справочная информация'!A:C,2,FALSE)</f>
        <v>Адресный сбор: Шахла Мехтиева на Германию</v>
      </c>
      <c r="C59" s="76">
        <f>SUMIF('Материальная помощь,поступления'!D:D,Свод!A59,'Материальная помощь,поступления'!F:F)+SUMIF('Материальная помощь,поступления'!D:D,Свод!A59,'Материальная помощь,поступления'!G:G)+SUMIF('Материальная помощь,поступления'!D:D,Свод!A59,'Материальная помощь,поступления'!H:H)+SUMIF('Материальная помощь,поступления'!D:D,Свод!A59,'Материальная помощь,поступления'!I:I)+SUMIF('Материальная помощь,поступления'!D:D,Свод!A59,'Материальная помощь,поступления'!J:J)</f>
        <v>287197.27999999997</v>
      </c>
      <c r="D59" s="76">
        <f>SUMIF(Расходы!D:D,Свод!A59,Расходы!F:F)+SUMIF(Расходы!D:D,Свод!A59,Расходы!G:G)+SUMIF(Расходы!D:D,Свод!A59,Расходы!H:H)+SUMIF(Расходы!D:D,Свод!A59,Расходы!I:I)+SUMIF(Расходы!D:D,Свод!A59,Расходы!J:J)</f>
        <v>0</v>
      </c>
      <c r="E59" s="76">
        <f t="shared" si="0"/>
        <v>287197.27999999997</v>
      </c>
    </row>
    <row r="60" spans="1:5" ht="15">
      <c r="A60" s="76" t="s">
        <v>163</v>
      </c>
      <c r="B60" s="77" t="str">
        <f>VLOOKUP(A60,'Справочная информация'!A:C,2,FALSE)</f>
        <v>Архивные расходы</v>
      </c>
      <c r="C60" s="76">
        <f>SUMIF('Материальная помощь,поступления'!D:D,Свод!A60,'Материальная помощь,поступления'!F:F)+SUMIF('Материальная помощь,поступления'!D:D,Свод!A60,'Материальная помощь,поступления'!G:G)+SUMIF('Материальная помощь,поступления'!D:D,Свод!A60,'Материальная помощь,поступления'!H:H)+SUMIF('Материальная помощь,поступления'!D:D,Свод!A60,'Материальная помощь,поступления'!I:I)+SUMIF('Материальная помощь,поступления'!D:D,Свод!A60,'Материальная помощь,поступления'!J:J)</f>
        <v>0</v>
      </c>
      <c r="D60" s="76">
        <f>SUMIF(Расходы!D:D,Свод!A60,Расходы!F:F)+SUMIF(Расходы!D:D,Свод!A60,Расходы!G:G)+SUMIF(Расходы!D:D,Свод!A60,Расходы!H:H)+SUMIF(Расходы!D:D,Свод!A60,Расходы!I:I)+SUMIF(Расходы!D:D,Свод!A60,Расходы!J:J)</f>
        <v>-7734.6</v>
      </c>
      <c r="E60" s="76"/>
    </row>
    <row r="61" spans="1:5" ht="15">
      <c r="A61" s="76" t="s">
        <v>164</v>
      </c>
      <c r="B61" s="77" t="str">
        <f>VLOOKUP(A61,'Справочная информация'!A:C,2,FALSE)</f>
        <v>Проект "Класс дистанционного образования в детском отделении ПБ п. Прибрежный"</v>
      </c>
      <c r="C61" s="76">
        <f>SUMIF('Материальная помощь,поступления'!D:D,Свод!A61,'Материальная помощь,поступления'!F:F)+SUMIF('Материальная помощь,поступления'!D:D,Свод!A61,'Материальная помощь,поступления'!G:G)+SUMIF('Материальная помощь,поступления'!D:D,Свод!A61,'Материальная помощь,поступления'!H:H)+SUMIF('Материальная помощь,поступления'!D:D,Свод!A61,'Материальная помощь,поступления'!I:I)+SUMIF('Материальная помощь,поступления'!D:D,Свод!A61,'Материальная помощь,поступления'!J:J)</f>
        <v>31986.49</v>
      </c>
      <c r="D61" s="76">
        <f>SUMIF(Расходы!D:D,Свод!A61,Расходы!F:F)+SUMIF(Расходы!D:D,Свод!A61,Расходы!G:G)+SUMIF(Расходы!D:D,Свод!A61,Расходы!H:H)+SUMIF(Расходы!D:D,Свод!A61,Расходы!I:I)+SUMIF(Расходы!D:D,Свод!A61,Расходы!J:J)</f>
        <v>0</v>
      </c>
      <c r="E61" s="76">
        <f t="shared" si="0"/>
        <v>31986.49</v>
      </c>
    </row>
    <row r="62" spans="1:5" ht="15">
      <c r="A62" s="76" t="s">
        <v>165</v>
      </c>
      <c r="B62" s="77" t="str">
        <f>VLOOKUP(A62,'Справочная информация'!A:C,2,FALSE)</f>
        <v>Содержание Волонтерского скворечника</v>
      </c>
      <c r="C62" s="76">
        <f>SUMIF('Материальная помощь,поступления'!D:D,Свод!A62,'Материальная помощь,поступления'!F:F)+SUMIF('Материальная помощь,поступления'!D:D,Свод!A62,'Материальная помощь,поступления'!G:G)+SUMIF('Материальная помощь,поступления'!D:D,Свод!A62,'Материальная помощь,поступления'!H:H)+SUMIF('Материальная помощь,поступления'!D:D,Свод!A62,'Материальная помощь,поступления'!I:I)+SUMIF('Материальная помощь,поступления'!D:D,Свод!A62,'Материальная помощь,поступления'!J:J)</f>
        <v>0</v>
      </c>
      <c r="D62" s="76">
        <f>SUMIF(Расходы!D:D,Свод!A62,Расходы!F:F)+SUMIF(Расходы!D:D,Свод!A62,Расходы!G:G)+SUMIF(Расходы!D:D,Свод!A62,Расходы!H:H)+SUMIF(Расходы!D:D,Свод!A62,Расходы!I:I)+SUMIF(Расходы!D:D,Свод!A62,Расходы!J:J)</f>
        <v>-5000</v>
      </c>
      <c r="E62" s="76">
        <f t="shared" si="0"/>
        <v>-5000</v>
      </c>
    </row>
    <row r="63" spans="1:5" ht="15">
      <c r="A63" s="76" t="s">
        <v>166</v>
      </c>
      <c r="B63" s="77" t="e">
        <f>VLOOKUP(A63,'Справочная информация'!A:C,2,FALSE)</f>
        <v>#N/A</v>
      </c>
      <c r="C63" s="76">
        <f>SUMIF('Материальная помощь,поступления'!D:D,Свод!A63,'Материальная помощь,поступления'!F:F)+SUMIF('Материальная помощь,поступления'!D:D,Свод!A63,'Материальная помощь,поступления'!G:G)+SUMIF('Материальная помощь,поступления'!D:D,Свод!A63,'Материальная помощь,поступления'!H:H)+SUMIF('Материальная помощь,поступления'!D:D,Свод!A63,'Материальная помощь,поступления'!I:I)+SUMIF('Материальная помощь,поступления'!D:D,Свод!A63,'Материальная помощь,поступления'!J:J)</f>
        <v>0</v>
      </c>
      <c r="D63" s="76">
        <f>SUMIF(Расходы!D:D,Свод!A63,Расходы!F:F)+SUMIF(Расходы!D:D,Свод!A63,Расходы!G:G)+SUMIF(Расходы!D:D,Свод!A63,Расходы!H:H)+SUMIF(Расходы!D:D,Свод!A63,Расходы!I:I)+SUMIF(Расходы!D:D,Свод!A63,Расходы!J:J)</f>
        <v>0</v>
      </c>
      <c r="E63" s="76"/>
    </row>
    <row r="64" spans="1:5" ht="15">
      <c r="A64" s="78"/>
      <c r="B64" s="79" t="s">
        <v>35</v>
      </c>
      <c r="C64" s="80">
        <f>SUM(C4:C63)</f>
        <v>7451059.71</v>
      </c>
      <c r="D64" s="80">
        <f>SUM(D4:D63)</f>
        <v>-7862888.94846</v>
      </c>
      <c r="E64" s="76"/>
    </row>
    <row r="65" spans="2:4" ht="15">
      <c r="B65" s="58" t="s">
        <v>37</v>
      </c>
      <c r="C65" s="154">
        <f>C64+D64+C3</f>
        <v>612334.7615400003</v>
      </c>
      <c r="D65" s="155"/>
    </row>
    <row r="66" ht="15">
      <c r="B66" s="57"/>
    </row>
    <row r="67" ht="15">
      <c r="B67" s="103"/>
    </row>
    <row r="68" ht="15">
      <c r="B68" s="57"/>
    </row>
    <row r="69" ht="15">
      <c r="B69" s="57"/>
    </row>
    <row r="70" ht="15">
      <c r="B70" s="57"/>
    </row>
    <row r="71" ht="15">
      <c r="B71" s="57"/>
    </row>
    <row r="72" ht="15">
      <c r="B72" s="57"/>
    </row>
    <row r="73" ht="15">
      <c r="B73" s="57"/>
    </row>
    <row r="74" ht="15">
      <c r="B74" s="57"/>
    </row>
    <row r="75" ht="15">
      <c r="B75" s="57"/>
    </row>
    <row r="76" ht="15">
      <c r="B76" s="57"/>
    </row>
    <row r="77" ht="15">
      <c r="B77" s="57"/>
    </row>
    <row r="78" ht="15">
      <c r="B78" s="57"/>
    </row>
    <row r="79" ht="15">
      <c r="B79" s="57"/>
    </row>
    <row r="80" ht="15">
      <c r="B80" s="57"/>
    </row>
    <row r="81" ht="15">
      <c r="B81" s="57"/>
    </row>
    <row r="82" ht="15">
      <c r="B82" s="57"/>
    </row>
    <row r="83" ht="15">
      <c r="B83" s="57"/>
    </row>
    <row r="84" ht="15">
      <c r="B84" s="57"/>
    </row>
    <row r="85" ht="15">
      <c r="B85" s="57"/>
    </row>
    <row r="86" ht="15">
      <c r="B86" s="57"/>
    </row>
    <row r="87" ht="15">
      <c r="B87" s="57"/>
    </row>
    <row r="88" ht="15">
      <c r="B88" s="57"/>
    </row>
    <row r="89" ht="15">
      <c r="B89" s="57"/>
    </row>
  </sheetData>
  <sheetProtection/>
  <mergeCells count="3">
    <mergeCell ref="C3:D3"/>
    <mergeCell ref="C65:D65"/>
    <mergeCell ref="C1:D1"/>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София</cp:lastModifiedBy>
  <cp:lastPrinted>2013-05-03T15:16:17Z</cp:lastPrinted>
  <dcterms:created xsi:type="dcterms:W3CDTF">1996-10-08T23:32:33Z</dcterms:created>
  <dcterms:modified xsi:type="dcterms:W3CDTF">2014-04-06T07:41:58Z</dcterms:modified>
  <cp:category/>
  <cp:version/>
  <cp:contentType/>
  <cp:contentStatus/>
</cp:coreProperties>
</file>